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Z:\Global\Departments\MarCom\Online\Website\Laufende Pflege\2025\Qualitätsmanagement\"/>
    </mc:Choice>
  </mc:AlternateContent>
  <xr:revisionPtr revIDLastSave="0" documentId="8_{124CB01E-13B0-45E3-936C-8CA6A4653FBD}"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4" yWindow="336" windowWidth="22524" windowHeight="11904"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24" i="5" l="1"/>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G67" i="6" s="1"/>
  <c r="X12" i="5"/>
  <c r="V12" i="5"/>
  <c r="AB11" i="5"/>
  <c r="X11" i="5"/>
  <c r="V11" i="5"/>
  <c r="AB10" i="5"/>
  <c r="X10" i="5"/>
  <c r="V10" i="5"/>
  <c r="AB9" i="5"/>
  <c r="X9" i="5"/>
  <c r="V9" i="5"/>
  <c r="AB8" i="5"/>
  <c r="X8" i="5"/>
  <c r="V8" i="5"/>
  <c r="AB7" i="5"/>
  <c r="X7" i="5"/>
  <c r="V7" i="5"/>
  <c r="AB6" i="5"/>
  <c r="X6" i="5"/>
  <c r="V6" i="5"/>
  <c r="AB5" i="5"/>
  <c r="G66" i="6" s="1"/>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c r="B55" i="6"/>
  <c r="G55" i="6"/>
  <c r="B54" i="6"/>
  <c r="G54" i="6"/>
  <c r="B17" i="6"/>
  <c r="B16" i="6"/>
  <c r="B15" i="6"/>
  <c r="B14" i="6"/>
  <c r="G14" i="6"/>
  <c r="H14" i="6" s="1"/>
  <c r="H13" i="6"/>
  <c r="B12" i="6"/>
  <c r="G12" i="6"/>
  <c r="H12" i="6"/>
  <c r="D12" i="6"/>
  <c r="B11" i="6"/>
  <c r="G11" i="6" s="1"/>
  <c r="H11" i="6" s="1"/>
  <c r="D11" i="6" s="1"/>
  <c r="G9" i="6"/>
  <c r="H9" i="6" s="1"/>
  <c r="D9" i="6" s="1"/>
  <c r="B8" i="6"/>
  <c r="G8" i="6"/>
  <c r="H8" i="6"/>
  <c r="D8" i="6"/>
  <c r="B7" i="6"/>
  <c r="G7" i="6"/>
  <c r="H7" i="6"/>
  <c r="D7" i="6"/>
  <c r="B6" i="6"/>
  <c r="G6" i="6"/>
  <c r="B5" i="6"/>
  <c r="F64" i="6" s="1"/>
  <c r="F6" i="6"/>
  <c r="B4" i="6"/>
  <c r="G4" i="6" s="1"/>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B90" i="4"/>
  <c r="H67" i="4"/>
  <c r="P47" i="4"/>
  <c r="P46" i="4"/>
  <c r="B46" i="4" s="1"/>
  <c r="A31" i="6" s="1"/>
  <c r="P45" i="4"/>
  <c r="P44" i="4"/>
  <c r="P43" i="4"/>
  <c r="Q43" i="4" s="1"/>
  <c r="P41" i="4"/>
  <c r="P40" i="4"/>
  <c r="B40" i="4" s="1"/>
  <c r="B64" i="4" s="1"/>
  <c r="A46" i="6" s="1"/>
  <c r="P39" i="4"/>
  <c r="B39" i="4" s="1"/>
  <c r="A25" i="6" s="1"/>
  <c r="P38" i="4"/>
  <c r="B38" i="4" s="1"/>
  <c r="B62" i="4" s="1"/>
  <c r="A44" i="6" s="1"/>
  <c r="P37" i="4"/>
  <c r="Q37" i="4" s="1"/>
  <c r="P35" i="4"/>
  <c r="P34" i="4"/>
  <c r="P33" i="4"/>
  <c r="P32" i="4"/>
  <c r="P31" i="4"/>
  <c r="Q31" i="4" s="1"/>
  <c r="P29" i="4"/>
  <c r="P28" i="4"/>
  <c r="P27" i="4"/>
  <c r="B27" i="4" s="1"/>
  <c r="A15" i="6" s="1"/>
  <c r="P26" i="4"/>
  <c r="B26" i="4" s="1"/>
  <c r="B32" i="4" s="1"/>
  <c r="A19" i="6" s="1"/>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R227" i="5"/>
  <c r="F227" i="5"/>
  <c r="J227" i="5"/>
  <c r="I227" i="5"/>
  <c r="R241" i="5"/>
  <c r="F241" i="5"/>
  <c r="H247" i="5"/>
  <c r="I247" i="5"/>
  <c r="F247" i="5"/>
  <c r="R247" i="5"/>
  <c r="J247" i="5"/>
  <c r="H259" i="5"/>
  <c r="R259" i="5"/>
  <c r="J259" i="5"/>
  <c r="I259" i="5"/>
  <c r="F259" i="5"/>
  <c r="I373" i="5"/>
  <c r="R373" i="5"/>
  <c r="J373" i="5"/>
  <c r="H373" i="5"/>
  <c r="F373" i="5"/>
  <c r="R229" i="5"/>
  <c r="F229" i="5"/>
  <c r="R337" i="5"/>
  <c r="J337" i="5"/>
  <c r="H337" i="5"/>
  <c r="F337" i="5"/>
  <c r="R249" i="5"/>
  <c r="F249"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D19" i="6" s="1"/>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H246" i="5"/>
  <c r="F246" i="5"/>
  <c r="R246" i="5"/>
  <c r="J246" i="5"/>
  <c r="I246" i="5"/>
  <c r="H278" i="5"/>
  <c r="F278" i="5"/>
  <c r="R278" i="5"/>
  <c r="J278" i="5"/>
  <c r="I278" i="5"/>
  <c r="H294" i="5"/>
  <c r="F294" i="5"/>
  <c r="R294" i="5"/>
  <c r="J294" i="5"/>
  <c r="I294" i="5"/>
  <c r="R307" i="5"/>
  <c r="H307" i="5"/>
  <c r="J307" i="5"/>
  <c r="I307" i="5"/>
  <c r="F307" i="5"/>
  <c r="AB408" i="5"/>
  <c r="AB228" i="5"/>
  <c r="AB252" i="5"/>
  <c r="AB268" i="5"/>
  <c r="AB284" i="5"/>
  <c r="AB300" i="5"/>
  <c r="AB303" i="5"/>
  <c r="AB312" i="5"/>
  <c r="R331" i="5"/>
  <c r="H331" i="5"/>
  <c r="J331" i="5"/>
  <c r="I331" i="5"/>
  <c r="F331" i="5"/>
  <c r="J384" i="5"/>
  <c r="R384" i="5"/>
  <c r="I384" i="5"/>
  <c r="H384" i="5"/>
  <c r="F384" i="5"/>
  <c r="AB402"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2" i="6" s="1"/>
  <c r="G42" i="6" s="1"/>
  <c r="F27" i="6"/>
  <c r="F32" i="6" s="1"/>
  <c r="F2442" i="5"/>
  <c r="J2442" i="5"/>
  <c r="I2442" i="5"/>
  <c r="H2442" i="5"/>
  <c r="AB2460" i="5"/>
  <c r="F2497" i="5"/>
  <c r="R2497" i="5"/>
  <c r="J2497" i="5"/>
  <c r="I2497" i="5"/>
  <c r="H2497" i="5"/>
  <c r="S2501" i="5"/>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B30" i="6" s="1"/>
  <c r="G30" i="6" s="1"/>
  <c r="F25" i="6"/>
  <c r="F4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F26" i="6" s="1"/>
  <c r="B51" i="6"/>
  <c r="G51" i="6" s="1"/>
  <c r="G16" i="6"/>
  <c r="H16" i="6"/>
  <c r="B19" i="6"/>
  <c r="A38" i="2"/>
  <c r="J4" i="5"/>
  <c r="B41" i="4"/>
  <c r="B59" i="4" s="1"/>
  <c r="A42" i="6" s="1"/>
  <c r="A55" i="2"/>
  <c r="A73" i="2"/>
  <c r="B9" i="3"/>
  <c r="A3" i="2"/>
  <c r="A20" i="2"/>
  <c r="B17" i="3"/>
  <c r="B29" i="4"/>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29" i="5"/>
  <c r="S237" i="5"/>
  <c r="S225"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X2133"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1" i="6"/>
  <c r="G31"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39" i="6"/>
  <c r="G39" i="6" s="1"/>
  <c r="F24" i="6"/>
  <c r="F44" i="6" s="1"/>
  <c r="B44" i="6"/>
  <c r="G44" i="6" s="1"/>
  <c r="B49" i="6"/>
  <c r="G49" i="6"/>
  <c r="B34" i="6"/>
  <c r="G34" i="6" s="1"/>
  <c r="B29" i="6"/>
  <c r="G29" i="6" s="1"/>
  <c r="B24" i="6"/>
  <c r="G24" i="6" s="1"/>
  <c r="G19"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B46" i="6"/>
  <c r="G46" i="6"/>
  <c r="B26" i="6"/>
  <c r="G26" i="6" s="1"/>
  <c r="G21" i="6"/>
  <c r="H21" i="6" s="1"/>
  <c r="D21" i="6" s="1"/>
  <c r="B36" i="6"/>
  <c r="G36" i="6"/>
  <c r="B45" i="6"/>
  <c r="G45" i="6" s="1"/>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42" i="6"/>
  <c r="H42" i="6" s="1"/>
  <c r="D42"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4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465" i="5"/>
  <c r="S611" i="5"/>
  <c r="S601" i="5"/>
  <c r="S600" i="5"/>
  <c r="S382" i="5"/>
  <c r="S533" i="5"/>
  <c r="S355" i="5"/>
  <c r="S602" i="5"/>
  <c r="S603" i="5"/>
  <c r="S605" i="5"/>
  <c r="S607" i="5"/>
  <c r="S314"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S169" i="5"/>
  <c r="S106" i="5"/>
  <c r="S132" i="5"/>
  <c r="S71" i="5"/>
  <c r="S75" i="5"/>
  <c r="S101" i="5"/>
  <c r="S172" i="5"/>
  <c r="S28" i="5"/>
  <c r="S95" i="5"/>
  <c r="S25" i="5"/>
  <c r="S114" i="5"/>
  <c r="S157" i="5"/>
  <c r="S200" i="5"/>
  <c r="S56" i="5"/>
  <c r="S99" i="5"/>
  <c r="S14" i="5"/>
  <c r="S94" i="5"/>
  <c r="S137" i="5"/>
  <c r="S36" i="5"/>
  <c r="S120" i="5"/>
  <c r="S199" i="5"/>
  <c r="S55" i="5"/>
  <c r="S98" i="5"/>
  <c r="S141" i="5"/>
  <c r="G64" i="6" a="1"/>
  <c r="S160" i="5"/>
  <c r="S16" i="5"/>
  <c r="S83" i="5"/>
  <c r="S13" i="5"/>
  <c r="S102" i="5"/>
  <c r="S145" i="5"/>
  <c r="S188" i="5"/>
  <c r="S44" i="5"/>
  <c r="S87" i="5"/>
  <c r="S20" i="5"/>
  <c r="S82" i="5"/>
  <c r="S125" i="5"/>
  <c r="S24" i="5"/>
  <c r="S108" i="5"/>
  <c r="S187" i="5"/>
  <c r="S43" i="5"/>
  <c r="S86" i="5"/>
  <c r="S129" i="5"/>
  <c r="S215" i="5"/>
  <c r="S175" i="5"/>
  <c r="S117" i="5"/>
  <c r="S136" i="5"/>
  <c r="S203" i="5"/>
  <c r="S59" i="5"/>
  <c r="S222" i="5"/>
  <c r="S78" i="5"/>
  <c r="S121" i="5"/>
  <c r="S164" i="5"/>
  <c r="S207" i="5"/>
  <c r="S63" i="5"/>
  <c r="S124" i="5"/>
  <c r="S191" i="5"/>
  <c r="S47" i="5"/>
  <c r="S210" i="5"/>
  <c r="S66" i="5"/>
  <c r="S109" i="5"/>
  <c r="S152" i="5"/>
  <c r="S195" i="5"/>
  <c r="S51" i="5"/>
  <c r="S190" i="5"/>
  <c r="S46" i="5"/>
  <c r="S89" i="5"/>
  <c r="S216" i="5"/>
  <c r="S72" i="5"/>
  <c r="S151" i="5"/>
  <c r="S194" i="5"/>
  <c r="S50" i="5"/>
  <c r="S93" i="5"/>
  <c r="S112" i="5"/>
  <c r="S179" i="5"/>
  <c r="S35" i="5"/>
  <c r="S198" i="5"/>
  <c r="S54" i="5"/>
  <c r="S97" i="5"/>
  <c r="S140" i="5"/>
  <c r="S183" i="5"/>
  <c r="S39" i="5"/>
  <c r="S178" i="5"/>
  <c r="S221" i="5"/>
  <c r="S77" i="5"/>
  <c r="S204" i="5"/>
  <c r="S60" i="5"/>
  <c r="S139" i="5"/>
  <c r="S182" i="5"/>
  <c r="S38" i="5"/>
  <c r="S81" i="5"/>
  <c r="S6" i="5"/>
  <c r="S118" i="5"/>
  <c r="S144" i="5"/>
  <c r="S184" i="5"/>
  <c r="S26" i="5"/>
  <c r="S110" i="5"/>
  <c r="S90" i="5"/>
  <c r="S113" i="5"/>
  <c r="S218" i="5"/>
  <c r="S32" i="5"/>
  <c r="S62" i="5"/>
  <c r="S100" i="5"/>
  <c r="S167" i="5"/>
  <c r="S23" i="5"/>
  <c r="S186" i="5"/>
  <c r="S42" i="5"/>
  <c r="S85" i="5"/>
  <c r="S128" i="5"/>
  <c r="S171" i="5"/>
  <c r="S27" i="5"/>
  <c r="S166" i="5"/>
  <c r="S209" i="5"/>
  <c r="S65" i="5"/>
  <c r="S192" i="5"/>
  <c r="S48" i="5"/>
  <c r="S127" i="5"/>
  <c r="S170" i="5"/>
  <c r="S213" i="5"/>
  <c r="S69" i="5"/>
  <c r="S88" i="5"/>
  <c r="S155" i="5"/>
  <c r="S11" i="5"/>
  <c r="S174" i="5"/>
  <c r="S217" i="5"/>
  <c r="S73" i="5"/>
  <c r="S116" i="5"/>
  <c r="S159" i="5"/>
  <c r="S15" i="5"/>
  <c r="S154" i="5"/>
  <c r="S197" i="5"/>
  <c r="S53" i="5"/>
  <c r="S180" i="5"/>
  <c r="S31" i="5"/>
  <c r="S115" i="5"/>
  <c r="S158" i="5"/>
  <c r="S201" i="5"/>
  <c r="S57" i="5"/>
  <c r="S168" i="5"/>
  <c r="S103" i="5"/>
  <c r="S189" i="5"/>
  <c r="S208" i="5"/>
  <c r="S193" i="5"/>
  <c r="S92" i="5"/>
  <c r="S22" i="5"/>
  <c r="S173" i="5"/>
  <c r="S156" i="5"/>
  <c r="S91" i="5"/>
  <c r="S138" i="5"/>
  <c r="S123" i="5"/>
  <c r="S79" i="5"/>
  <c r="S21" i="5"/>
  <c r="S126" i="5"/>
  <c r="S68" i="5"/>
  <c r="S149" i="5"/>
  <c r="S67" i="5"/>
  <c r="S133" i="5"/>
  <c r="S219" i="5"/>
  <c r="S70" i="5"/>
  <c r="S202" i="5"/>
  <c r="S163" i="5"/>
  <c r="S220" i="5"/>
  <c r="S76" i="5"/>
  <c r="S143" i="5"/>
  <c r="S30" i="5"/>
  <c r="S162" i="5"/>
  <c r="S205" i="5"/>
  <c r="S61" i="5"/>
  <c r="S104" i="5"/>
  <c r="S147" i="5"/>
  <c r="S34" i="5"/>
  <c r="S142" i="5"/>
  <c r="S185" i="5"/>
  <c r="S41" i="5"/>
  <c r="S19" i="5"/>
  <c r="S146" i="5"/>
  <c r="S45" i="5"/>
  <c r="S64" i="5"/>
  <c r="S18" i="5"/>
  <c r="S135" i="5"/>
  <c r="S7" i="5"/>
  <c r="S33" i="5"/>
  <c r="S119" i="5"/>
  <c r="S224" i="5"/>
  <c r="S122" i="5"/>
  <c r="S37" i="5"/>
  <c r="S111" i="5"/>
  <c r="S153" i="5"/>
  <c r="S176" i="5"/>
  <c r="S58" i="5"/>
  <c r="S206" i="5"/>
  <c r="S131" i="5"/>
  <c r="S150" i="5"/>
  <c r="S49" i="5"/>
  <c r="S130" i="5"/>
  <c r="S29" i="5"/>
  <c r="S134" i="5"/>
  <c r="S177" i="5"/>
  <c r="S196" i="5"/>
  <c r="S181" i="5"/>
  <c r="S10" i="5"/>
  <c r="S223" i="5"/>
  <c r="S165" i="5"/>
  <c r="S40" i="5"/>
  <c r="S212" i="5"/>
  <c r="S5" i="5"/>
  <c r="S9" i="5"/>
  <c r="S8" i="5"/>
  <c r="S12" i="5"/>
  <c r="S84" i="5"/>
  <c r="S105" i="5"/>
  <c r="S52" i="5"/>
  <c r="S80" i="5"/>
  <c r="S161" i="5"/>
  <c r="S17" i="5"/>
  <c r="S107" i="5"/>
  <c r="S211" i="5"/>
  <c r="S148" i="5"/>
  <c r="S214" i="5"/>
  <c r="S96" i="5"/>
  <c r="S74" i="5"/>
  <c r="G65" i="6" l="1"/>
  <c r="G68" i="6"/>
  <c r="G22" i="6"/>
  <c r="H22" i="6" s="1"/>
  <c r="D22" i="6" s="1"/>
  <c r="B32" i="6"/>
  <c r="G32" i="6" s="1"/>
  <c r="H32" i="6" s="1"/>
  <c r="F37" i="6"/>
  <c r="B37" i="6"/>
  <c r="G37" i="6" s="1"/>
  <c r="H37" i="6" s="1"/>
  <c r="D37" i="6" s="1"/>
  <c r="F47" i="6"/>
  <c r="B47" i="6"/>
  <c r="G47" i="6" s="1"/>
  <c r="B52" i="6"/>
  <c r="G52" i="6" s="1"/>
  <c r="C17" i="6"/>
  <c r="C16" i="6"/>
  <c r="G20" i="6"/>
  <c r="H20" i="6" s="1"/>
  <c r="D20" i="6" s="1"/>
  <c r="B25" i="6"/>
  <c r="G25" i="6" s="1"/>
  <c r="H25" i="6" s="1"/>
  <c r="D25" i="6" s="1"/>
  <c r="H49" i="6"/>
  <c r="D49" i="6" s="1"/>
  <c r="F65" i="6"/>
  <c r="H44" i="6"/>
  <c r="D44" i="6" s="1"/>
  <c r="H24" i="6"/>
  <c r="D24" i="6" s="1"/>
  <c r="F52" i="6"/>
  <c r="H52" i="6" s="1"/>
  <c r="D52" i="6" s="1"/>
  <c r="C42" i="6"/>
  <c r="F68" i="6"/>
  <c r="H68" i="6" s="1"/>
  <c r="D68" i="6" s="1"/>
  <c r="B27" i="6"/>
  <c r="G27" i="6" s="1"/>
  <c r="H27" i="6" s="1"/>
  <c r="C22" i="6"/>
  <c r="F51" i="6"/>
  <c r="H51" i="6" s="1"/>
  <c r="D51" i="6" s="1"/>
  <c r="H26" i="6"/>
  <c r="D26" i="6" s="1"/>
  <c r="F36" i="6"/>
  <c r="H36" i="6" s="1"/>
  <c r="D36" i="6" s="1"/>
  <c r="F67" i="6"/>
  <c r="H67" i="6" s="1"/>
  <c r="D67" i="6" s="1"/>
  <c r="F31" i="6"/>
  <c r="H31" i="6" s="1"/>
  <c r="D31" i="6" s="1"/>
  <c r="F46" i="6"/>
  <c r="H46" i="6" s="1"/>
  <c r="D46" i="6" s="1"/>
  <c r="F41" i="6"/>
  <c r="B41" i="6"/>
  <c r="G41" i="6" s="1"/>
  <c r="K67" i="6"/>
  <c r="C21" i="6"/>
  <c r="B31" i="4"/>
  <c r="A18" i="6" s="1"/>
  <c r="B79" i="4"/>
  <c r="A57" i="6" s="1"/>
  <c r="H40" i="6"/>
  <c r="D40" i="6" s="1"/>
  <c r="D15" i="6"/>
  <c r="K66" i="6"/>
  <c r="F35" i="6"/>
  <c r="C12" i="6"/>
  <c r="F30" i="6"/>
  <c r="H30" i="6" s="1"/>
  <c r="D30" i="6" s="1"/>
  <c r="B35" i="6"/>
  <c r="G35" i="6" s="1"/>
  <c r="C15" i="6"/>
  <c r="F50" i="6"/>
  <c r="F66" i="6"/>
  <c r="H66" i="6" s="1"/>
  <c r="D66" i="6" s="1"/>
  <c r="B50" i="6"/>
  <c r="G50" i="6" s="1"/>
  <c r="B40" i="6"/>
  <c r="G40" i="6" s="1"/>
  <c r="F45" i="6"/>
  <c r="H45" i="6" s="1"/>
  <c r="D45" i="6" s="1"/>
  <c r="D14" i="6"/>
  <c r="K65" i="6"/>
  <c r="B81" i="4"/>
  <c r="A58" i="6" s="1"/>
  <c r="B77" i="4"/>
  <c r="A55" i="6" s="1"/>
  <c r="B67" i="4"/>
  <c r="A48" i="6" s="1"/>
  <c r="B85" i="4"/>
  <c r="A60" i="6" s="1"/>
  <c r="F29" i="6"/>
  <c r="H29" i="6" s="1"/>
  <c r="D29" i="6" s="1"/>
  <c r="C44" i="6"/>
  <c r="B49" i="4"/>
  <c r="A33" i="6" s="1"/>
  <c r="B61" i="4"/>
  <c r="A43" i="6" s="1"/>
  <c r="C14" i="6"/>
  <c r="B83" i="4"/>
  <c r="A59" i="6" s="1"/>
  <c r="B55" i="4"/>
  <c r="A38" i="6" s="1"/>
  <c r="C24" i="6"/>
  <c r="C19" i="6"/>
  <c r="F54" i="6"/>
  <c r="C29" i="6"/>
  <c r="B2" i="6"/>
  <c r="F39" i="6"/>
  <c r="H39" i="6" s="1"/>
  <c r="D39" i="6" s="1"/>
  <c r="F34" i="6"/>
  <c r="H34" i="6" s="1"/>
  <c r="D34" i="6" s="1"/>
  <c r="B89" i="4"/>
  <c r="A63" i="6" s="1"/>
  <c r="B43" i="4"/>
  <c r="A28" i="6" s="1"/>
  <c r="B37" i="4"/>
  <c r="A23" i="6" s="1"/>
  <c r="C49" i="6"/>
  <c r="B75" i="4"/>
  <c r="A54" i="6" s="1"/>
  <c r="B87" i="4"/>
  <c r="A62" i="6" s="1"/>
  <c r="C11" i="6"/>
  <c r="C10" i="6"/>
  <c r="C9" i="6"/>
  <c r="C8" i="6"/>
  <c r="C7" i="6"/>
  <c r="B33" i="4"/>
  <c r="A20" i="6" s="1"/>
  <c r="B58" i="4"/>
  <c r="A41" i="6" s="1"/>
  <c r="B52" i="4"/>
  <c r="A36" i="6" s="1"/>
  <c r="B53" i="4"/>
  <c r="A37" i="6" s="1"/>
  <c r="B70" i="4"/>
  <c r="A51" i="6" s="1"/>
  <c r="A26" i="6"/>
  <c r="A17" i="6"/>
  <c r="B35" i="4"/>
  <c r="A22" i="6" s="1"/>
  <c r="B57" i="4"/>
  <c r="A40" i="6" s="1"/>
  <c r="B51" i="4"/>
  <c r="A35" i="6" s="1"/>
  <c r="B69" i="4"/>
  <c r="A50" i="6" s="1"/>
  <c r="B63" i="4"/>
  <c r="A45" i="6" s="1"/>
  <c r="G5" i="6"/>
  <c r="H5" i="6" s="1"/>
  <c r="D5" i="6" s="1"/>
  <c r="C6" i="6"/>
  <c r="A27" i="6"/>
  <c r="D61" i="4"/>
  <c r="D67" i="4"/>
  <c r="G69" i="6" a="1"/>
  <c r="G69" i="6" s="1"/>
  <c r="F69" i="6"/>
  <c r="C69" i="6" s="1"/>
  <c r="D55" i="4"/>
  <c r="G43" i="4"/>
  <c r="G55" i="4"/>
  <c r="A14" i="6"/>
  <c r="B71" i="4"/>
  <c r="A52" i="6" s="1"/>
  <c r="D37" i="4"/>
  <c r="B65" i="4"/>
  <c r="A47" i="6" s="1"/>
  <c r="D74" i="4"/>
  <c r="C4" i="6"/>
  <c r="G64" i="6"/>
  <c r="B68" i="4"/>
  <c r="A49" i="6" s="1"/>
  <c r="G31" i="4"/>
  <c r="B34" i="4"/>
  <c r="A21" i="6" s="1"/>
  <c r="D31" i="4"/>
  <c r="G49" i="4"/>
  <c r="A24" i="6"/>
  <c r="G61" i="4"/>
  <c r="D49" i="4"/>
  <c r="D43" i="4"/>
  <c r="B56" i="4"/>
  <c r="A39" i="6" s="1"/>
  <c r="B50" i="4"/>
  <c r="A34" i="6" s="1"/>
  <c r="G74" i="4"/>
  <c r="G67" i="4"/>
  <c r="G37" i="4"/>
  <c r="T68" i="5"/>
  <c r="T64" i="5"/>
  <c r="T123" i="5"/>
  <c r="T29" i="5"/>
  <c r="T189" i="5"/>
  <c r="T205" i="5"/>
  <c r="T31" i="5"/>
  <c r="T88" i="5"/>
  <c r="T209" i="5"/>
  <c r="T38" i="5"/>
  <c r="T54" i="5"/>
  <c r="T190" i="5"/>
  <c r="T215" i="5"/>
  <c r="T164" i="5"/>
  <c r="T70" i="5"/>
  <c r="T187" i="5"/>
  <c r="T9" i="5"/>
  <c r="T212" i="5"/>
  <c r="T16" i="5"/>
  <c r="T80" i="5"/>
  <c r="T173" i="5"/>
  <c r="T146" i="5"/>
  <c r="T162" i="5"/>
  <c r="T180" i="5"/>
  <c r="T179" i="5"/>
  <c r="T166" i="5"/>
  <c r="T182" i="5"/>
  <c r="T198" i="5"/>
  <c r="T51" i="5"/>
  <c r="T105" i="5"/>
  <c r="T121" i="5"/>
  <c r="T214" i="5"/>
  <c r="T153" i="5"/>
  <c r="T169" i="5"/>
  <c r="T21" i="5"/>
  <c r="T224" i="5"/>
  <c r="T130" i="5"/>
  <c r="T103" i="5"/>
  <c r="T30" i="5"/>
  <c r="T53" i="5"/>
  <c r="T148" i="5"/>
  <c r="T27" i="5"/>
  <c r="T139" i="5"/>
  <c r="T35" i="5"/>
  <c r="T195" i="5"/>
  <c r="T62" i="5"/>
  <c r="T78" i="5"/>
  <c r="T75" i="5"/>
  <c r="T110" i="5"/>
  <c r="T126" i="5"/>
  <c r="T165" i="5"/>
  <c r="T181" i="5"/>
  <c r="T22" i="5"/>
  <c r="T19" i="5"/>
  <c r="T143" i="5"/>
  <c r="T197" i="5"/>
  <c r="T160" i="5"/>
  <c r="T171" i="5"/>
  <c r="T60" i="5"/>
  <c r="T28" i="5"/>
  <c r="T152" i="5"/>
  <c r="T206" i="5"/>
  <c r="T222" i="5"/>
  <c r="T219" i="5"/>
  <c r="T67" i="5"/>
  <c r="T37" i="5"/>
  <c r="T122" i="5"/>
  <c r="T138" i="5"/>
  <c r="T135" i="5"/>
  <c r="T168" i="5"/>
  <c r="T76" i="5"/>
  <c r="T154" i="5"/>
  <c r="T172" i="5"/>
  <c r="T128" i="5"/>
  <c r="T204" i="5"/>
  <c r="T93" i="5"/>
  <c r="T109" i="5"/>
  <c r="T163" i="5"/>
  <c r="T59" i="5"/>
  <c r="T176" i="5"/>
  <c r="T211" i="5"/>
  <c r="T107" i="5"/>
  <c r="T79" i="5"/>
  <c r="T6" i="5"/>
  <c r="T92" i="5"/>
  <c r="T41" i="5"/>
  <c r="T220" i="5"/>
  <c r="T15" i="5"/>
  <c r="T69" i="5"/>
  <c r="T85" i="5"/>
  <c r="T77" i="5"/>
  <c r="T50" i="5"/>
  <c r="T66" i="5"/>
  <c r="T84" i="5"/>
  <c r="T117" i="5"/>
  <c r="T133" i="5"/>
  <c r="T132" i="5"/>
  <c r="T40" i="5"/>
  <c r="T223" i="5"/>
  <c r="T33" i="5"/>
  <c r="T49" i="5"/>
  <c r="T185" i="5"/>
  <c r="T155" i="5"/>
  <c r="T159" i="5"/>
  <c r="T213" i="5"/>
  <c r="T42" i="5"/>
  <c r="T221" i="5"/>
  <c r="T194" i="5"/>
  <c r="T210" i="5"/>
  <c r="T32" i="5"/>
  <c r="T74" i="5"/>
  <c r="T90" i="5"/>
  <c r="T87" i="5"/>
  <c r="T36" i="5"/>
  <c r="T44" i="5"/>
  <c r="T137" i="5"/>
  <c r="T188" i="5"/>
  <c r="T94" i="5"/>
  <c r="T145" i="5"/>
  <c r="T14" i="5"/>
  <c r="T131" i="5"/>
  <c r="T10" i="5"/>
  <c r="T156" i="5"/>
  <c r="T45" i="5"/>
  <c r="T61" i="5"/>
  <c r="T115" i="5"/>
  <c r="T11" i="5"/>
  <c r="T65" i="5"/>
  <c r="T81" i="5"/>
  <c r="T97" i="5"/>
  <c r="T46" i="5"/>
  <c r="T136" i="5"/>
  <c r="T207" i="5"/>
  <c r="T113" i="5"/>
  <c r="T43" i="5"/>
  <c r="T5" i="5"/>
  <c r="T184" i="5"/>
  <c r="T144" i="5"/>
  <c r="T177" i="5"/>
  <c r="T193" i="5"/>
  <c r="T142" i="5"/>
  <c r="T167" i="5"/>
  <c r="T116" i="5"/>
  <c r="T170" i="5"/>
  <c r="T186" i="5"/>
  <c r="T178" i="5"/>
  <c r="T151" i="5"/>
  <c r="T47" i="5"/>
  <c r="T101" i="5"/>
  <c r="T218" i="5"/>
  <c r="T8" i="5"/>
  <c r="T149" i="5"/>
  <c r="T119" i="5"/>
  <c r="T17" i="5"/>
  <c r="T134" i="5"/>
  <c r="T150" i="5"/>
  <c r="T34" i="5"/>
  <c r="T57" i="5"/>
  <c r="T73" i="5"/>
  <c r="T127" i="5"/>
  <c r="T23" i="5"/>
  <c r="T39" i="5"/>
  <c r="T72" i="5"/>
  <c r="T191" i="5"/>
  <c r="T58" i="5"/>
  <c r="T175" i="5"/>
  <c r="T71" i="5"/>
  <c r="T106" i="5"/>
  <c r="T52" i="5"/>
  <c r="T161" i="5"/>
  <c r="T91" i="5"/>
  <c r="T18" i="5"/>
  <c r="T147" i="5"/>
  <c r="T201" i="5"/>
  <c r="T217" i="5"/>
  <c r="T48" i="5"/>
  <c r="T100" i="5"/>
  <c r="T183" i="5"/>
  <c r="T216" i="5"/>
  <c r="T124" i="5"/>
  <c r="T202" i="5"/>
  <c r="T96" i="5"/>
  <c r="T129" i="5"/>
  <c r="T26" i="5"/>
  <c r="T196" i="5"/>
  <c r="T118" i="5"/>
  <c r="T7" i="5"/>
  <c r="T208" i="5"/>
  <c r="T104" i="5"/>
  <c r="T158" i="5"/>
  <c r="T174" i="5"/>
  <c r="T192" i="5"/>
  <c r="T112" i="5"/>
  <c r="T140" i="5"/>
  <c r="T89" i="5"/>
  <c r="T203" i="5"/>
  <c r="T63" i="5"/>
  <c r="T12" i="5"/>
  <c r="T86" i="5"/>
  <c r="T102" i="5"/>
  <c r="T99" i="5"/>
  <c r="T111" i="5"/>
  <c r="T13" i="5"/>
  <c r="T56" i="5"/>
  <c r="T83" i="5"/>
  <c r="T200" i="5"/>
  <c r="T108" i="5"/>
  <c r="T141" i="5"/>
  <c r="T157" i="5"/>
  <c r="T24" i="5"/>
  <c r="T98" i="5"/>
  <c r="T114" i="5"/>
  <c r="T125" i="5"/>
  <c r="T55" i="5"/>
  <c r="T25" i="5"/>
  <c r="T82" i="5"/>
  <c r="T199" i="5"/>
  <c r="T95" i="5"/>
  <c r="T20" i="5"/>
  <c r="T120" i="5"/>
  <c r="C68" i="6" l="1"/>
  <c r="C67" i="6"/>
  <c r="C36" i="6"/>
  <c r="C34" i="6"/>
  <c r="C26" i="6"/>
  <c r="D32" i="6"/>
  <c r="C32" i="6"/>
  <c r="C37" i="6"/>
  <c r="K68" i="6"/>
  <c r="H47" i="6"/>
  <c r="C31" i="6"/>
  <c r="C20" i="6"/>
  <c r="H50" i="6"/>
  <c r="D50" i="6" s="1"/>
  <c r="C40" i="6"/>
  <c r="C2" i="6"/>
  <c r="H65" i="6"/>
  <c r="D27" i="6"/>
  <c r="C27" i="6"/>
  <c r="C52" i="6"/>
  <c r="H41" i="6"/>
  <c r="C46" i="6"/>
  <c r="C51" i="6"/>
  <c r="C50" i="6"/>
  <c r="C45" i="6"/>
  <c r="C30" i="6"/>
  <c r="H35" i="6"/>
  <c r="C66" i="6"/>
  <c r="C25" i="6"/>
  <c r="F60" i="6"/>
  <c r="H60" i="6" s="1"/>
  <c r="F63" i="6"/>
  <c r="H63" i="6" s="1"/>
  <c r="F57" i="6"/>
  <c r="H57" i="6" s="1"/>
  <c r="F55" i="6"/>
  <c r="F59" i="6"/>
  <c r="H59" i="6" s="1"/>
  <c r="H54" i="6"/>
  <c r="F58" i="6"/>
  <c r="H58" i="6" s="1"/>
  <c r="F62" i="6"/>
  <c r="H62" i="6" s="1"/>
  <c r="C39" i="6"/>
  <c r="C5" i="6"/>
  <c r="H69" i="6"/>
  <c r="H64" i="6"/>
  <c r="B64" i="6"/>
  <c r="D47" i="6" l="1"/>
  <c r="C47" i="6"/>
  <c r="D65" i="6"/>
  <c r="C65" i="6"/>
  <c r="D41" i="6"/>
  <c r="C41" i="6"/>
  <c r="D35" i="6"/>
  <c r="C35" i="6"/>
  <c r="D62" i="6"/>
  <c r="C62" i="6"/>
  <c r="D59" i="6"/>
  <c r="C59" i="6"/>
  <c r="F56" i="6"/>
  <c r="H56" i="6" s="1"/>
  <c r="H70" i="6" s="1"/>
  <c r="D2" i="6" s="1"/>
  <c r="H55" i="6"/>
  <c r="D57" i="6"/>
  <c r="C57" i="6"/>
  <c r="D63" i="6"/>
  <c r="C63" i="6"/>
  <c r="D58" i="6"/>
  <c r="C58" i="6"/>
  <c r="D54" i="6"/>
  <c r="C54" i="6"/>
  <c r="D60" i="6"/>
  <c r="C60" i="6"/>
  <c r="D64" i="6"/>
  <c r="C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<sst xmlns="http://schemas.openxmlformats.org/spreadsheetml/2006/main" count="24351" uniqueCount="15906">
  <si>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</si>
  <si>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</si>
  <si>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</si>
  <si>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</si>
  <si>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</si>
  <si>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</si>
  <si>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</si>
  <si>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</si>
  <si>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</si>
  <si>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</si>
  <si>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</si>
  <si>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</si>
  <si>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</si>
  <si>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</si>
  <si>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</si>
  <si>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</si>
  <si>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</si>
  <si>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</si>
  <si>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</si>
  <si>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</si>
  <si>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</si>
  <si>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</si>
  <si>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</si>
  <si>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</si>
  <si>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</si>
  <si>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</si>
  <si>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</si>
  <si>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</si>
  <si>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</si>
  <si>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</si>
  <si>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</si>
  <si>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</si>
  <si>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</si>
  <si>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</si>
  <si>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</si>
  <si>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</si>
  <si>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</si>
  <si>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</si>
  <si>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</si>
  <si>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</si>
  <si>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</si>
  <si>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</si>
  <si>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</si>
  <si>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</si>
  <si>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</si>
  <si>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</si>
  <si>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</si>
  <si>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</si>
  <si>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</si>
  <si>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</si>
  <si>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</si>
  <si>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</si>
  <si>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</si>
  <si>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</si>
  <si>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</si>
  <si>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</si>
  <si>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</si>
  <si>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</si>
  <si>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</si>
  <si>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</si>
  <si>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</si>
  <si>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</si>
  <si>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</si>
  <si>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</si>
  <si>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</si>
  <si>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</si>
  <si>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</si>
  <si>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</si>
  <si>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</si>
  <si>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</si>
  <si>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</si>
  <si>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</si>
  <si>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</si>
  <si>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</si>
  <si>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</si>
  <si>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</si>
  <si>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</si>
  <si>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</si>
  <si>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</si>
  <si>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</si>
  <si>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</si>
  <si>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</si>
  <si>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</si>
  <si>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</si>
  <si>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</si>
  <si>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</si>
  <si>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</si>
  <si>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</si>
  <si>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</si>
  <si>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</si>
  <si>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</si>
  <si>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</si>
  <si>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</si>
  <si>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</si>
  <si>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</si>
  <si>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</si>
  <si>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</si>
  <si>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</si>
  <si>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</si>
  <si>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</si>
  <si>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</si>
  <si>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</si>
  <si>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</si>
  <si>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</si>
  <si>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</si>
  <si>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</si>
  <si>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</si>
  <si>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</si>
  <si>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</si>
  <si>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</si>
  <si>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</si>
  <si>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</si>
  <si>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</si>
  <si>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</si>
  <si>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</si>
  <si>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</si>
  <si>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</si>
  <si>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</si>
  <si>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</si>
  <si>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</si>
  <si>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</si>
  <si>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</si>
  <si>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</si>
  <si>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</si>
  <si>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</si>
  <si>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</si>
  <si>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</si>
  <si>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</si>
  <si>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</si>
  <si>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</si>
  <si>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</si>
  <si>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</si>
  <si>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</si>
  <si>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</si>
  <si>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</si>
  <si>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</si>
  <si>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</si>
  <si>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</si>
  <si>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</si>
  <si>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</si>
  <si>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</si>
  <si>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</si>
  <si>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</si>
  <si>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</si>
  <si>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</si>
  <si>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</si>
  <si>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</si>
  <si>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</si>
  <si>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</si>
  <si>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</si>
  <si>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</si>
  <si>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</si>
  <si>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</si>
  <si>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</si>
  <si>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</si>
  <si>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</si>
  <si>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</si>
  <si>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</si>
  <si>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</si>
  <si>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</si>
  <si>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</si>
  <si>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</si>
  <si>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</si>
  <si>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</si>
  <si>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</si>
  <si>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</si>
  <si>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</si>
  <si>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</si>
  <si>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</si>
  <si>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</si>
  <si>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</si>
  <si>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</si>
  <si>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</si>
  <si>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</si>
  <si>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</si>
  <si>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</si>
  <si>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</si>
  <si>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</si>
  <si>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</si>
  <si>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</si>
  <si>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</si>
  <si>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</si>
  <si>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</si>
  <si>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</si>
  <si>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</si>
  <si>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</si>
  <si>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</si>
  <si>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</si>
  <si>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</si>
  <si>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</si>
  <si>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</si>
  <si>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</si>
  <si>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</si>
  <si>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</si>
  <si>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</si>
  <si>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</si>
  <si>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</si>
  <si>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</si>
  <si>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</si>
  <si>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</si>
  <si>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</si>
  <si>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</si>
  <si>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</si>
  <si>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</si>
  <si>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</si>
  <si>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</si>
  <si>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</si>
  <si>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</si>
  <si>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</si>
  <si>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</si>
  <si>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</si>
  <si>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</si>
  <si>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</si>
  <si>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</si>
  <si>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</si>
  <si>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</si>
  <si>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</si>
  <si>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</si>
  <si>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</si>
  <si>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</si>
  <si>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</si>
  <si>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</si>
  <si>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</si>
  <si>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</si>
  <si>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</si>
  <si>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</si>
  <si>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</si>
  <si>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</si>
  <si>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</si>
  <si>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</si>
  <si>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</si>
  <si>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</si>
  <si>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</si>
  <si>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</si>
  <si>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</si>
  <si>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</si>
  <si>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</si>
  <si>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</si>
  <si>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</si>
  <si>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</si>
  <si>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</si>
  <si>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</si>
  <si>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</si>
  <si>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</si>
  <si>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</si>
  <si>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</si>
  <si>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</si>
  <si>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</si>
  <si>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</si>
  <si>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</si>
  <si>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</si>
  <si>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</si>
  <si>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</si>
  <si>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</si>
  <si>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</si>
  <si>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</si>
  <si>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</si>
  <si>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</si>
  <si>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</si>
  <si>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</si>
  <si>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</si>
  <si>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</si>
  <si>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</si>
  <si>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</si>
  <si>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</si>
  <si>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</si>
  <si>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</si>
  <si>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</si>
  <si>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</si>
  <si>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</si>
  <si>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</si>
  <si>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</si>
  <si>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</si>
  <si>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</si>
  <si>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</si>
  <si>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</si>
  <si>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</si>
  <si>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</si>
  <si>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</si>
  <si>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</si>
  <si>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</si>
  <si>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</si>
  <si>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</si>
  <si>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</si>
  <si>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</si>
  <si>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</si>
  <si>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</si>
  <si>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</si>
  <si>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</si>
  <si>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</si>
  <si>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</si>
  <si>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</si>
  <si>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</si>
  <si>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</si>
  <si>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</si>
  <si>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</si>
  <si>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</si>
  <si>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</si>
  <si>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</si>
  <si>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</si>
  <si>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</si>
  <si>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</si>
  <si>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</si>
  <si>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</si>
  <si>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</si>
  <si>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</si>
  <si>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</si>
  <si>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</si>
  <si>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</si>
  <si>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</si>
  <si>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</si>
  <si>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</si>
  <si>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</si>
  <si>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</si>
  <si>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</si>
  <si>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</si>
  <si>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</si>
  <si>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</si>
  <si>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</si>
  <si>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</si>
  <si>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</si>
  <si>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</si>
  <si>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</si>
  <si>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</si>
  <si>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</si>
  <si>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</si>
  <si>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</si>
  <si>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</si>
  <si>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</si>
  <si>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</si>
  <si>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</si>
  <si>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</si>
  <si>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</si>
  <si>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</si>
  <si>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</si>
  <si>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</si>
  <si>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</si>
  <si>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</si>
  <si>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</si>
  <si>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</si>
  <si>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</si>
  <si>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</si>
  <si>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</si>
  <si>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</si>
  <si>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</si>
  <si>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</si>
  <si>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</si>
  <si>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</si>
  <si>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</si>
  <si>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</si>
  <si>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</si>
  <si>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</si>
  <si>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</si>
  <si>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</si>
  <si>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</si>
  <si>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</si>
  <si>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</si>
  <si>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</si>
  <si>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</si>
  <si>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</si>
  <si>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</si>
  <si>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</si>
  <si>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</si>
  <si>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</si>
  <si>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</si>
  <si>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</si>
  <si>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</si>
  <si>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</si>
  <si>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</si>
  <si>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</si>
  <si>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</si>
  <si>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</si>
  <si>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</si>
  <si>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</si>
  <si>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</si>
  <si>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</si>
  <si>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</si>
  <si>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</si>
  <si>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</si>
  <si>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</si>
  <si>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</si>
  <si>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</si>
  <si>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</si>
  <si>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</si>
  <si>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</si>
  <si>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</si>
  <si>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</si>
  <si>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</si>
  <si>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</si>
  <si>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</si>
  <si>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</si>
  <si>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</si>
  <si>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</si>
  <si>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</si>
  <si>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</si>
  <si>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</si>
  <si>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</si>
  <si>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</si>
  <si>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</si>
  <si>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</si>
  <si>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</si>
  <si>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</si>
  <si>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</si>
  <si>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</si>
  <si>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</si>
  <si>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</si>
  <si>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</si>
  <si>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</si>
  <si>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</si>
  <si>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</si>
  <si>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</si>
  <si>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</si>
  <si>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</si>
  <si>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</si>
  <si>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</si>
  <si>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</si>
  <si>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</si>
  <si>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</si>
  <si>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</si>
  <si>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</si>
  <si>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</si>
  <si>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</si>
  <si>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</si>
  <si>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</si>
  <si>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</si>
  <si>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</si>
  <si>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</si>
  <si>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</si>
  <si>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</si>
  <si>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</si>
  <si>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</si>
  <si>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</si>
  <si>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</si>
  <si>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</si>
  <si>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</si>
  <si>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</si>
  <si>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</si>
  <si>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</si>
  <si>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</si>
  <si>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</si>
  <si>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</si>
  <si>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</si>
  <si>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</si>
  <si>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</si>
  <si>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</si>
  <si>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</si>
  <si>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</si>
  <si>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</si>
  <si>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</si>
  <si>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</si>
  <si>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</si>
  <si>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</si>
  <si>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</si>
  <si>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</si>
  <si>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</si>
  <si>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</si>
  <si>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</si>
  <si>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</si>
  <si>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</si>
  <si>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</si>
  <si>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</si>
  <si>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</si>
  <si>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</si>
  <si>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</si>
  <si>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</si>
  <si>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</si>
  <si>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</si>
  <si>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</si>
  <si>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</si>
  <si>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</si>
  <si>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</si>
  <si>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</si>
  <si>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</si>
  <si>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</si>
  <si>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</si>
  <si>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</si>
  <si>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</si>
  <si>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</si>
  <si>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</si>
  <si>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</si>
  <si>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</si>
  <si>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</si>
  <si>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</si>
  <si>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</si>
  <si>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</si>
  <si>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</si>
  <si>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</si>
  <si>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</si>
  <si>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</si>
  <si>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</si>
  <si>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</si>
  <si>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</si>
  <si>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</si>
  <si>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</si>
  <si>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</si>
  <si>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</si>
  <si>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</si>
  <si>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</si>
  <si>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</si>
  <si>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</si>
  <si>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</si>
  <si>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</si>
  <si>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</si>
  <si>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</si>
  <si>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</si>
  <si>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</si>
  <si>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</si>
  <si>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</si>
  <si>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</si>
  <si>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</si>
  <si>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</si>
  <si>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</si>
  <si>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</si>
  <si>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</si>
  <si>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</si>
  <si>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</si>
  <si>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</si>
  <si>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</si>
  <si>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</si>
  <si>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</si>
  <si>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</si>
  <si>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</si>
  <si>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</si>
  <si>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</si>
  <si>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</si>
  <si>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</si>
  <si>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</si>
  <si>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</si>
  <si>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</si>
  <si>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</si>
  <si>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</si>
  <si>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</si>
  <si>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</si>
  <si>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</si>
  <si>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</si>
  <si>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</si>
  <si>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</si>
  <si>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</si>
  <si>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</si>
  <si>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</si>
  <si>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</si>
  <si>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</si>
  <si>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</si>
  <si>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</si>
  <si>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</si>
  <si>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</si>
  <si>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</si>
  <si>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</si>
  <si>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</si>
  <si>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</si>
  <si>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</si>
  <si>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</si>
  <si>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</si>
  <si>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</si>
  <si>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</si>
  <si>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</si>
  <si>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</si>
  <si>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</si>
  <si>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</si>
  <si>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</si>
  <si>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</si>
  <si>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</si>
  <si>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</si>
  <si>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</si>
  <si>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</si>
  <si>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</si>
  <si>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</si>
  <si>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</si>
  <si>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</si>
  <si>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</si>
  <si>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</si>
  <si>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</si>
  <si>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</si>
  <si>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</si>
  <si>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</si>
  <si>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</si>
  <si>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</si>
  <si>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</si>
  <si>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</si>
  <si>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</si>
  <si>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</si>
  <si>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</si>
  <si>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</si>
  <si>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</si>
  <si>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</si>
  <si>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</si>
  <si>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</si>
  <si>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</si>
  <si>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</si>
  <si>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</si>
  <si>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</si>
  <si>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</si>
  <si>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</si>
  <si>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</si>
  <si>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</si>
  <si>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</si>
  <si>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</si>
  <si>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</si>
  <si>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</si>
  <si>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</si>
  <si>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</si>
  <si>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</si>
  <si>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</si>
  <si>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</si>
  <si>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</si>
  <si>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</si>
  <si>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</si>
  <si>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</si>
  <si>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</si>
  <si>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</si>
  <si>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</si>
  <si>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</si>
  <si>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</si>
  <si>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</si>
  <si>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</si>
  <si>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</si>
  <si>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</si>
  <si>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</si>
  <si>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</si>
  <si>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</si>
  <si>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</si>
  <si>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</si>
  <si>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</si>
  <si>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</si>
  <si>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</si>
  <si>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</si>
  <si>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</si>
  <si>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</si>
  <si>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</si>
  <si>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</si>
  <si>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</si>
  <si>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</si>
  <si>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</si>
  <si>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</si>
  <si>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</si>
  <si>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</si>
  <si>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</si>
  <si>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</si>
  <si>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</si>
  <si>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</si>
  <si>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</si>
  <si>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</si>
  <si>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</si>
  <si>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</si>
  <si>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</si>
  <si>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</si>
  <si>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</si>
  <si>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</si>
  <si>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</si>
  <si>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</si>
  <si>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</si>
  <si>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</si>
  <si>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</si>
  <si>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</si>
  <si>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</si>
  <si>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</si>
  <si>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</si>
  <si>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</si>
  <si>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</si>
  <si>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</si>
  <si>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</si>
  <si>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</si>
  <si>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</si>
  <si>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</si>
  <si>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</si>
  <si>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</si>
  <si>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</si>
  <si>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</si>
  <si>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</si>
  <si>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</si>
  <si>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</si>
  <si>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</si>
  <si>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</si>
  <si>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</si>
  <si>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</si>
  <si>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</si>
  <si>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</si>
  <si>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</si>
  <si>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</si>
  <si>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</si>
  <si>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</si>
  <si>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</si>
  <si>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</si>
  <si>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</si>
  <si>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</si>
  <si>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</si>
  <si>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</si>
  <si>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</si>
  <si>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</si>
  <si>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</si>
  <si>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</si>
  <si>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</si>
  <si>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</si>
  <si>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</si>
  <si>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</si>
  <si>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</si>
  <si>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</si>
  <si>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</si>
  <si>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</si>
  <si>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</si>
  <si>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</si>
  <si>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</si>
  <si>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</si>
  <si>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</si>
  <si>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</si>
  <si>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</si>
  <si>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</si>
  <si>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</si>
  <si>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</si>
  <si>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</si>
  <si>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</si>
  <si>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</si>
  <si>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</si>
  <si>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</si>
  <si>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</si>
  <si>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</si>
  <si>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</si>
  <si>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</si>
  <si>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</si>
  <si>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</si>
  <si>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</si>
  <si>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</si>
  <si>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</si>
  <si>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</si>
  <si>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</si>
  <si>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</si>
  <si>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</si>
  <si>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</si>
  <si>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</si>
  <si>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</si>
  <si>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</si>
  <si>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</si>
  <si>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</si>
  <si>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</si>
  <si>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</si>
  <si>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</si>
  <si>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</si>
  <si>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</si>
  <si>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</si>
  <si>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</si>
  <si>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</si>
  <si>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</si>
  <si>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</si>
  <si>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</si>
  <si>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</si>
  <si>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</si>
  <si>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</si>
  <si>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</si>
  <si>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</si>
  <si>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</si>
  <si>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</si>
  <si>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</si>
  <si>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</si>
  <si>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</si>
  <si>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</si>
  <si>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</si>
  <si>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</si>
  <si>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</si>
  <si>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</si>
  <si>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</si>
  <si>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</si>
  <si>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</si>
  <si>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</si>
  <si>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</si>
  <si>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</si>
  <si>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</si>
  <si>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</si>
  <si>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</si>
  <si>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</si>
  <si>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</si>
  <si>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</si>
  <si>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</si>
  <si>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</si>
  <si>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</si>
  <si>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</si>
  <si>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</si>
  <si>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</si>
  <si>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</si>
  <si>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</si>
  <si>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</si>
  <si>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</si>
  <si>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</si>
  <si>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</si>
  <si>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</si>
  <si>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</si>
  <si>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</si>
  <si>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</si>
  <si>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</si>
  <si>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</si>
  <si>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</si>
  <si>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</si>
  <si>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</si>
  <si>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</si>
  <si>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</si>
  <si>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</si>
  <si>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</si>
  <si>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</si>
  <si>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</si>
  <si>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</si>
  <si>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</si>
  <si>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</si>
  <si>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</si>
  <si>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</si>
  <si>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</si>
  <si>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</si>
  <si>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</si>
  <si>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</si>
  <si>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</si>
  <si>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</si>
  <si>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</si>
  <si>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</si>
  <si>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</si>
  <si>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</si>
  <si>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</si>
  <si>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</si>
  <si>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</si>
  <si>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</si>
  <si>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</si>
  <si>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</si>
  <si>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</si>
  <si>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</si>
  <si>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</si>
  <si>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</si>
  <si>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</si>
  <si>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</si>
  <si>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</si>
  <si>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</si>
  <si>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</si>
  <si>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</si>
  <si>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</si>
  <si>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</si>
  <si>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</si>
  <si>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</si>
  <si>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</si>
  <si>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</si>
  <si>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</si>
  <si>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</si>
  <si>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</si>
  <si>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</si>
  <si>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</si>
  <si>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</si>
  <si>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</si>
  <si>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</si>
  <si>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</si>
  <si>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</si>
  <si>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</si>
  <si>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</si>
  <si>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</si>
  <si>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</si>
  <si>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</si>
  <si>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</si>
  <si>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</si>
  <si>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</si>
  <si>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</si>
  <si>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</si>
  <si>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</si>
  <si>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</si>
  <si>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</si>
  <si>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</si>
  <si>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</si>
  <si>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</si>
  <si>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</si>
  <si>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</si>
  <si>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</si>
  <si>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</si>
  <si>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</si>
  <si>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</si>
  <si>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</si>
  <si>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</si>
  <si>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</si>
  <si>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</si>
  <si>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</si>
  <si>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</si>
  <si>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</si>
  <si>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</si>
  <si>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</si>
  <si>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</si>
  <si>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</si>
  <si>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</si>
  <si>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</si>
  <si>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</si>
  <si>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</si>
  <si>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</si>
  <si>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</si>
  <si>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</si>
  <si>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</si>
  <si>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</si>
  <si>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</si>
  <si>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</si>
  <si>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</si>
  <si>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</si>
  <si>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</si>
  <si>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</si>
  <si>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</si>
  <si>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</si>
  <si>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</si>
  <si>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</si>
  <si>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</si>
  <si>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</si>
  <si>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</si>
  <si>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</si>
  <si>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</si>
  <si>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</si>
  <si>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</si>
  <si>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</si>
  <si>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</si>
  <si>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</si>
  <si>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</si>
  <si>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</si>
  <si>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</si>
  <si>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</si>
  <si>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</si>
  <si>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</si>
  <si>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</si>
  <si>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</si>
  <si>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</si>
  <si>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</si>
  <si>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</si>
  <si>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</si>
  <si>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</si>
  <si>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</si>
  <si>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</si>
  <si>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</si>
  <si>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</si>
  <si>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</si>
  <si>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</si>
  <si>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</si>
  <si>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</si>
  <si>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</si>
  <si>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</si>
  <si>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</si>
  <si>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</si>
  <si>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</si>
  <si>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</si>
  <si>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</si>
  <si>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</si>
  <si>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</si>
  <si>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</si>
  <si>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</si>
  <si>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</si>
  <si>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</si>
  <si>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</si>
  <si>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</si>
  <si>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</si>
  <si>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</si>
  <si>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</si>
  <si>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</si>
  <si>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</si>
  <si>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</si>
  <si>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</si>
  <si>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</si>
  <si>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</si>
  <si>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</si>
  <si>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</si>
  <si>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</si>
  <si>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</si>
  <si>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</si>
  <si>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</si>
  <si>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</si>
  <si>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</si>
  <si>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</si>
  <si>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</si>
  <si>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</si>
  <si>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</si>
  <si>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</si>
  <si>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</si>
  <si>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</si>
  <si>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</si>
  <si>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</si>
  <si>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</si>
  <si>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</si>
  <si>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</si>
  <si>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</si>
  <si>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</si>
  <si>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</si>
  <si>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</si>
  <si>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</si>
  <si>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</si>
  <si>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</si>
  <si>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</si>
  <si>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</si>
  <si>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</si>
  <si>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</si>
  <si>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</si>
  <si>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</si>
  <si>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</si>
  <si>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</si>
  <si>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</si>
  <si>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</si>
  <si>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</si>
  <si>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</si>
  <si>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</si>
  <si>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</si>
  <si>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</si>
  <si>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</si>
  <si>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</si>
  <si>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</si>
  <si>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</si>
  <si>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</si>
  <si>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</si>
  <si>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</si>
  <si>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</si>
  <si>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</si>
  <si>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</si>
  <si>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</si>
  <si>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</si>
  <si>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</si>
  <si>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</si>
  <si>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</si>
  <si>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</si>
  <si>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</si>
  <si>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</si>
  <si>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</si>
  <si>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</si>
  <si>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</si>
  <si>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</si>
  <si>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</si>
  <si>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</si>
  <si>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</si>
  <si>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</si>
  <si>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</si>
  <si>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</si>
  <si>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</si>
  <si>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</si>
  <si>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</si>
  <si>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</si>
  <si>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</si>
  <si>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</si>
  <si>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</si>
  <si>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</si>
  <si>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</si>
  <si>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</si>
  <si>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</si>
  <si>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</si>
  <si>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</si>
  <si>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</si>
  <si>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</si>
  <si>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</si>
  <si>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</si>
  <si>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</si>
  <si>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</si>
  <si>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</si>
  <si>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</si>
  <si>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</si>
  <si>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</si>
  <si>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</si>
  <si>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</si>
  <si>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</si>
  <si>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</si>
  <si>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</si>
  <si>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</si>
  <si>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</si>
  <si>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</si>
  <si>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</si>
  <si>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</si>
  <si>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</si>
  <si>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</si>
  <si>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</si>
  <si>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</si>
  <si>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</si>
  <si>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</si>
  <si>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</si>
  <si>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</si>
  <si>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</si>
  <si>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</si>
  <si>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</si>
  <si>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</si>
  <si>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</si>
  <si>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</si>
  <si>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</si>
  <si>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</si>
  <si>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</si>
  <si>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</si>
  <si>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</si>
  <si>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</si>
  <si>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</si>
  <si>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</si>
  <si>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</si>
  <si>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</si>
  <si>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</si>
  <si>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</si>
  <si>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</si>
  <si>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</si>
  <si>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</si>
  <si>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</si>
  <si>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</si>
  <si>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</si>
  <si>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</si>
  <si>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</si>
  <si>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</si>
  <si>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</si>
  <si>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</si>
  <si>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</si>
  <si>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</si>
  <si>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</si>
  <si>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</si>
  <si>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</si>
  <si>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</si>
  <si>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</si>
  <si>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</si>
  <si>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</si>
  <si>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</si>
  <si>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</si>
  <si>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</si>
  <si>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</si>
  <si>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</si>
  <si>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</si>
  <si>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</si>
  <si>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</si>
  <si>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</si>
  <si>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</si>
  <si>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</si>
  <si>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</si>
  <si>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</si>
  <si>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</si>
  <si>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</si>
  <si>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</si>
  <si>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</si>
  <si>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</si>
  <si>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</si>
  <si>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</si>
  <si>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</si>
  <si>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</si>
  <si>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</si>
  <si>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</si>
  <si>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</si>
  <si>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</si>
  <si>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</si>
  <si>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</si>
  <si>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</si>
  <si>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</si>
  <si>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</si>
  <si>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</si>
  <si>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</si>
  <si>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</si>
  <si>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</si>
  <si>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</si>
  <si>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</si>
  <si>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</si>
  <si>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</si>
  <si>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</si>
  <si>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</si>
  <si>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</si>
  <si>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</si>
  <si>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</si>
  <si>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</si>
  <si>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</si>
  <si>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</si>
  <si>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</si>
  <si>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</si>
  <si>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</si>
  <si>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</si>
  <si>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</si>
  <si>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</si>
  <si>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</si>
  <si>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</si>
  <si>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</si>
  <si>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</si>
  <si>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</si>
  <si>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</si>
  <si>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</si>
  <si>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</si>
  <si>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</si>
  <si>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</si>
  <si>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</si>
  <si>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</si>
  <si>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</si>
  <si>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</si>
  <si>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</si>
  <si>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</si>
  <si>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</si>
  <si>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</si>
  <si>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</si>
  <si>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</si>
  <si>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</si>
  <si>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</si>
  <si>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</si>
  <si>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</si>
  <si>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</si>
  <si>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</si>
  <si>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</si>
  <si>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</si>
  <si>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</si>
  <si>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</si>
  <si>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</si>
  <si>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</si>
  <si>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</si>
  <si>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</si>
  <si>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</si>
  <si>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</si>
  <si>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</si>
  <si>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</si>
  <si>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</si>
  <si>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</si>
  <si>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</si>
  <si>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</si>
  <si>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</si>
  <si>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</si>
  <si>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</si>
  <si>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</si>
  <si>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</si>
  <si>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</si>
  <si>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</si>
  <si>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</si>
  <si>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</si>
  <si>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</si>
  <si>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</si>
  <si>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</si>
  <si>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</si>
  <si>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</si>
  <si>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</si>
  <si>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</si>
  <si>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</si>
  <si>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</si>
  <si>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</si>
  <si>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</si>
  <si>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</si>
  <si>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</si>
  <si>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</si>
  <si>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</si>
  <si>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</si>
  <si>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</si>
  <si>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</si>
  <si>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</si>
  <si>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</si>
  <si>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</si>
  <si>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</si>
  <si>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</si>
  <si>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</si>
  <si>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</si>
  <si>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</si>
  <si>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</si>
  <si>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</si>
  <si>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</si>
  <si>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</si>
  <si>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</si>
  <si>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</si>
  <si>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</si>
  <si>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</si>
  <si>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</si>
  <si>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</si>
  <si>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</si>
  <si>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</si>
  <si>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</si>
  <si>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</si>
  <si>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</si>
  <si>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</si>
  <si>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</si>
  <si>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</si>
  <si>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</si>
  <si>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</si>
  <si>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</si>
  <si>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</si>
  <si>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</si>
  <si>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</si>
  <si>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</si>
  <si>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</si>
  <si>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</si>
  <si>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</si>
  <si>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</si>
  <si>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</si>
  <si>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</si>
  <si>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</si>
  <si>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</si>
  <si>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</si>
  <si>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</si>
  <si>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</si>
  <si>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</si>
  <si>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</si>
  <si>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</si>
  <si>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</si>
  <si>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</si>
  <si>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</si>
  <si>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</si>
  <si>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</si>
  <si>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</si>
  <si>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</si>
  <si>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</si>
  <si>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</si>
  <si>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</si>
  <si>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</si>
  <si>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</si>
  <si>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</si>
  <si>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</si>
  <si>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</si>
  <si>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</si>
  <si>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</si>
  <si>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</si>
  <si>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</si>
  <si>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</si>
  <si>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</si>
  <si>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</si>
  <si>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</si>
  <si>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</si>
  <si>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</si>
  <si>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</si>
  <si>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</si>
  <si>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</si>
  <si>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</si>
  <si>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</si>
  <si>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</si>
  <si>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</si>
  <si>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</si>
  <si>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</si>
  <si>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</si>
  <si>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</si>
  <si>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</si>
  <si>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</si>
  <si>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</si>
  <si>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</si>
  <si>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</si>
  <si>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</si>
  <si>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</si>
  <si>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</si>
  <si>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</si>
  <si>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</si>
  <si>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</si>
  <si>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</si>
  <si>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</si>
  <si>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</si>
  <si>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</si>
  <si>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</si>
  <si>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</si>
  <si>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</si>
  <si>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</si>
  <si>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</si>
  <si>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</si>
  <si>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</si>
  <si>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</si>
  <si>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</si>
  <si>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</si>
  <si>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</si>
  <si>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</si>
  <si>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</si>
  <si>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</si>
  <si>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</si>
  <si>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</si>
  <si>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</si>
  <si>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</si>
  <si>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</si>
  <si>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</si>
  <si>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</si>
  <si>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</si>
  <si>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</si>
  <si>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</si>
  <si>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</si>
  <si>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</si>
  <si>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</si>
  <si>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</si>
  <si>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</si>
  <si>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</si>
  <si>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</si>
  <si>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</si>
  <si>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</si>
  <si>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</si>
  <si>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</si>
  <si>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</si>
  <si>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</si>
  <si>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</si>
  <si>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</si>
  <si>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</si>
  <si>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</si>
  <si>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</si>
  <si>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</si>
  <si>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</si>
  <si>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</si>
  <si>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</si>
  <si>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</si>
  <si>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</si>
  <si>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</si>
  <si>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</si>
  <si>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</si>
  <si>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</si>
  <si>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</si>
  <si>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</si>
  <si>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</si>
  <si>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</si>
  <si>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</si>
  <si>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</si>
  <si>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</si>
  <si>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</si>
  <si>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</si>
  <si>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</si>
  <si>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</si>
  <si>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</si>
  <si>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</si>
  <si>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</si>
  <si>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</si>
  <si>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</si>
  <si>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</si>
  <si>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</si>
  <si>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</si>
  <si>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</si>
  <si>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</si>
  <si>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</si>
  <si>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</si>
  <si>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</si>
  <si>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</si>
  <si>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</si>
  <si>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</si>
  <si>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</si>
  <si>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</si>
  <si>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</si>
  <si>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</si>
  <si>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</si>
  <si>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</si>
  <si>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</si>
  <si>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</si>
  <si>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</si>
  <si>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</si>
  <si>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</si>
  <si>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</si>
  <si>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</si>
  <si>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</si>
  <si>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</si>
  <si>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</si>
  <si>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</si>
  <si>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</si>
  <si>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</si>
  <si>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</si>
  <si>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</si>
  <si>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</si>
  <si>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</si>
  <si>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</si>
  <si>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</si>
  <si>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</si>
  <si>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</si>
  <si>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</si>
  <si>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</si>
  <si>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</si>
  <si>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</si>
  <si>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</si>
  <si>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</si>
  <si>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</si>
  <si>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</si>
  <si>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</si>
  <si>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</si>
  <si>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</si>
  <si>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</si>
  <si>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</si>
  <si>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</si>
  <si>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</si>
  <si>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</si>
  <si>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</si>
  <si>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</si>
  <si>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</si>
  <si>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</si>
  <si>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</si>
  <si>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</si>
  <si>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</si>
  <si>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</si>
  <si>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</si>
  <si>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</si>
  <si>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</si>
  <si>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</si>
  <si>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</si>
  <si>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</si>
  <si>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</si>
  <si>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</si>
  <si>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</si>
  <si>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</si>
  <si>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</si>
  <si>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</si>
  <si>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</si>
  <si>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</si>
  <si>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</si>
  <si>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</si>
  <si>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</si>
  <si>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</si>
  <si>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</si>
  <si>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</si>
  <si>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</si>
  <si>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</si>
  <si>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</si>
  <si>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</si>
  <si>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</si>
  <si>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</si>
  <si>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</si>
  <si>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</si>
  <si>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</si>
  <si>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</si>
  <si>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</si>
  <si>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</si>
  <si>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</si>
  <si>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</si>
  <si>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</si>
  <si>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</si>
  <si>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</si>
  <si>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</si>
  <si>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</si>
  <si>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</si>
  <si>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</si>
  <si>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</si>
  <si>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</si>
  <si>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</si>
  <si>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</si>
  <si>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</si>
  <si>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</si>
  <si>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</si>
  <si>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</si>
  <si>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</si>
  <si>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</si>
  <si>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</si>
  <si>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</si>
  <si>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</si>
  <si>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</si>
  <si>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</si>
  <si>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</si>
  <si>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</si>
  <si>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</si>
  <si>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</si>
  <si>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</si>
  <si>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</si>
  <si>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</si>
  <si>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</si>
  <si>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</si>
  <si>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</si>
  <si>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</si>
  <si>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</si>
  <si>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</si>
  <si>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</si>
  <si>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</si>
  <si>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</si>
  <si>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</si>
  <si>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</si>
  <si>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</si>
  <si>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</si>
  <si>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</si>
  <si>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</si>
  <si>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</si>
  <si>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</si>
  <si>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</si>
  <si>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</si>
  <si>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</si>
  <si>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</si>
  <si>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</si>
  <si>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</si>
  <si>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</si>
  <si>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</si>
  <si>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</si>
  <si>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</si>
  <si>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</si>
  <si>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</si>
  <si>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</si>
  <si>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</si>
  <si>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</si>
  <si>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</si>
  <si>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</si>
  <si>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</si>
  <si>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</si>
  <si>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</si>
  <si>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</si>
  <si>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</si>
  <si>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</si>
  <si>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</si>
  <si>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</si>
  <si>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</si>
  <si>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</si>
  <si>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</si>
  <si>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</si>
  <si>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</si>
  <si>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</si>
  <si>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</si>
  <si>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</si>
  <si>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</si>
  <si>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</si>
  <si>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</si>
  <si>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</si>
  <si>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</si>
  <si>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</si>
  <si>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</si>
  <si>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</si>
  <si>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</si>
  <si>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</si>
  <si>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</si>
  <si>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</si>
  <si>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</si>
  <si>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</si>
  <si>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</si>
  <si>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</si>
  <si>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</si>
  <si>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</si>
  <si>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</si>
  <si>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</si>
  <si>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</si>
  <si>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</si>
  <si>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</si>
  <si>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</si>
  <si>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</si>
  <si>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</si>
  <si>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</si>
  <si>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</si>
  <si>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</si>
  <si>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</si>
  <si>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</si>
  <si>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</si>
  <si>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</si>
  <si>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</si>
  <si>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</si>
  <si>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</si>
  <si>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</si>
  <si>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</si>
  <si>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</si>
  <si>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</si>
  <si>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</si>
  <si>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</si>
  <si>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</si>
  <si>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</si>
  <si>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</si>
  <si>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</si>
  <si>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</si>
  <si>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</si>
  <si>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</si>
  <si>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</si>
  <si>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</si>
  <si>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</si>
  <si>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</si>
  <si>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</si>
  <si>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</si>
  <si>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</si>
  <si>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</si>
  <si>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</si>
  <si>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</si>
  <si>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</si>
  <si>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</si>
  <si>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</si>
  <si>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</si>
  <si>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</si>
  <si>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</si>
  <si>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</si>
  <si>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</si>
  <si>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</si>
  <si>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</si>
  <si>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</si>
  <si>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</si>
  <si>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</si>
  <si>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</si>
  <si>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</si>
  <si>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</si>
  <si>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</si>
  <si>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</si>
  <si>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</si>
  <si>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</si>
  <si>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</si>
  <si>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</si>
  <si>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</si>
  <si>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</si>
  <si>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</si>
  <si>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</si>
  <si>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</si>
  <si>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</si>
  <si>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</si>
  <si>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</si>
  <si>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</si>
  <si>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</si>
  <si>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</si>
  <si>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</si>
  <si>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</si>
  <si>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</si>
  <si>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</si>
  <si>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</si>
  <si>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</si>
  <si>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</si>
  <si>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</si>
  <si>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</si>
  <si>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</si>
  <si>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</si>
  <si>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</si>
  <si>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</si>
  <si>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</si>
  <si>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</si>
  <si>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</si>
  <si>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</si>
  <si>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</si>
  <si>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</si>
  <si>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</si>
  <si>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</si>
  <si>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</si>
  <si>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</si>
  <si>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</si>
  <si>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</si>
  <si>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</si>
  <si>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</si>
  <si>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</si>
  <si>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</si>
  <si>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</si>
  <si>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</si>
  <si>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</si>
  <si>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</si>
  <si>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</si>
  <si>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</si>
  <si>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</si>
  <si>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</si>
  <si>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</si>
  <si>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</si>
  <si>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</si>
  <si>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</si>
  <si>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</si>
  <si>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</si>
  <si>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</si>
  <si>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</si>
  <si>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</si>
  <si>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</si>
  <si>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</si>
  <si>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</si>
  <si>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</si>
  <si>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</si>
  <si>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</si>
  <si>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</si>
  <si>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</si>
  <si>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</si>
  <si>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</si>
  <si>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</si>
  <si>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</si>
  <si>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</si>
  <si>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</si>
  <si>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</si>
  <si>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</si>
  <si>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</si>
  <si>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</si>
  <si>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</si>
  <si>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</si>
  <si>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</si>
  <si>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</si>
  <si>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</si>
  <si>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</si>
  <si>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</si>
  <si>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</si>
  <si>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</si>
  <si>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</si>
  <si>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</si>
  <si>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</si>
  <si>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</si>
  <si>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</si>
  <si>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</si>
  <si>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</si>
  <si>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</si>
  <si>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</si>
  <si>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</si>
  <si>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</si>
  <si>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</si>
  <si>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</si>
  <si>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</si>
  <si>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</si>
  <si>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</si>
  <si>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</si>
  <si>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</si>
  <si>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</si>
  <si>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</si>
  <si>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</si>
  <si>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</si>
  <si>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</si>
  <si>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</si>
  <si>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</si>
  <si>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</si>
  <si>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</si>
  <si>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</si>
  <si>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</si>
  <si>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</si>
  <si>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</si>
  <si>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</si>
  <si>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</si>
  <si>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</si>
  <si>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</si>
  <si>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</si>
  <si>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</si>
  <si>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</si>
  <si>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</si>
  <si>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</si>
  <si>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</si>
  <si>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</si>
  <si>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</si>
  <si>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</si>
  <si>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</si>
  <si>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</si>
  <si>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</si>
  <si>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</si>
  <si>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</si>
  <si>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</si>
  <si>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</si>
  <si>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</si>
  <si>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</si>
  <si>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</si>
  <si>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</si>
  <si>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</si>
  <si>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</si>
  <si>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</si>
  <si>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</si>
  <si>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</si>
  <si>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</si>
  <si>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</si>
  <si>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</si>
  <si>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</si>
  <si>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</si>
  <si>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</si>
  <si>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</si>
  <si>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</si>
  <si>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</si>
  <si>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</si>
  <si>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</si>
  <si>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</si>
  <si>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</si>
  <si>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</si>
  <si>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</si>
  <si>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</si>
  <si>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</si>
  <si>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</si>
  <si>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</si>
  <si>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</si>
  <si>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</si>
  <si>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</si>
  <si>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</si>
  <si>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</si>
  <si>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</si>
  <si>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</si>
  <si>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</si>
  <si>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</si>
  <si>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</si>
  <si>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</si>
  <si>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</si>
  <si>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</si>
  <si>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</si>
  <si>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</si>
  <si>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</si>
  <si>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</si>
  <si>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</si>
  <si>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</si>
  <si>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</si>
  <si>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</si>
  <si>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</si>
  <si>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</si>
  <si>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</si>
  <si>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</si>
  <si>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</si>
  <si>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</si>
  <si>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</si>
  <si>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</si>
  <si>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</si>
  <si>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</si>
  <si>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</si>
  <si>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</si>
  <si>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</si>
  <si>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</si>
  <si>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</si>
  <si>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</si>
  <si>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</si>
  <si>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</si>
  <si>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</si>
  <si>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</si>
  <si>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</si>
  <si>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</si>
  <si>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</si>
  <si>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</si>
  <si>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</si>
  <si>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</si>
  <si>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</si>
  <si>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</si>
  <si>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</si>
  <si>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</si>
  <si>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</si>
  <si>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</si>
  <si>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</si>
  <si>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</si>
  <si>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</si>
  <si>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</si>
  <si>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</si>
  <si>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</si>
  <si>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</si>
  <si>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</si>
  <si>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</si>
  <si>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</si>
  <si>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</si>
  <si>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</si>
  <si>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</si>
  <si>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</si>
  <si>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</si>
  <si>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</si>
  <si>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</si>
  <si>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</si>
  <si>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</si>
  <si>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</si>
  <si>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</si>
  <si>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</si>
  <si>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</si>
  <si>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</si>
  <si>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</si>
  <si>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</si>
  <si>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</si>
  <si>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</si>
  <si>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</si>
  <si>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</si>
  <si>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</si>
  <si>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</si>
  <si>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</si>
  <si>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</si>
  <si>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</si>
  <si>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</si>
  <si>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</si>
  <si>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</si>
  <si>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</si>
  <si>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</si>
  <si>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</si>
  <si>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</si>
  <si>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</si>
  <si>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</si>
  <si>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</si>
  <si>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</si>
  <si>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</si>
  <si>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</si>
  <si>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</si>
  <si>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</si>
  <si>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</si>
  <si>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</si>
  <si>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</si>
  <si>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</si>
  <si>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</si>
  <si>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</si>
  <si>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</si>
  <si>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</si>
  <si>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</si>
  <si>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</si>
  <si>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</si>
  <si>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</si>
  <si>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</si>
  <si>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</si>
  <si>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</si>
  <si>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</si>
  <si>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</si>
  <si>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</si>
  <si>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</si>
  <si>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</si>
  <si>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</si>
  <si>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</si>
  <si>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</si>
  <si>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</si>
  <si>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</si>
  <si>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</si>
  <si>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</si>
  <si>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</si>
  <si>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</si>
  <si>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</si>
  <si>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</si>
  <si>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</si>
  <si>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</si>
  <si>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</si>
  <si>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</si>
  <si>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</si>
  <si>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</si>
  <si>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</si>
  <si>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</si>
  <si>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</si>
  <si>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</si>
  <si>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</si>
  <si>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</si>
  <si>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</si>
  <si>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</si>
  <si>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</si>
  <si>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</si>
  <si>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</si>
  <si>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</si>
  <si>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</si>
  <si>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</si>
  <si>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</si>
  <si>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</si>
  <si>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</si>
  <si>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</si>
  <si>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</si>
  <si>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</si>
  <si>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</si>
  <si>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</si>
  <si>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</si>
  <si>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</si>
  <si>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</si>
  <si>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</si>
  <si>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</si>
  <si>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</si>
  <si>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</si>
  <si>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</si>
  <si>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</si>
  <si>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</si>
  <si>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</si>
  <si>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</si>
  <si>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</si>
  <si>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</si>
  <si>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</si>
  <si>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</si>
  <si>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</si>
  <si>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</si>
  <si>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</si>
  <si>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</si>
  <si>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</si>
  <si>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</si>
  <si>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</si>
  <si>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</si>
  <si>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</si>
  <si>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</si>
  <si>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</si>
  <si>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</si>
  <si>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</si>
  <si>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</si>
  <si>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</si>
  <si>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</si>
  <si>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</si>
  <si>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</si>
  <si>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</si>
  <si>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</si>
  <si>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</si>
  <si>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</si>
  <si>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</si>
  <si>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</si>
  <si>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</si>
  <si>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</si>
  <si>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</si>
  <si>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</si>
  <si>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</si>
  <si>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</si>
  <si>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</si>
  <si>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</si>
  <si>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</si>
  <si>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</si>
  <si>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</si>
  <si>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</si>
  <si>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</si>
  <si>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</si>
  <si>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</si>
  <si>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</si>
  <si>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</si>
  <si>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</si>
  <si>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</si>
  <si>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</si>
  <si>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</si>
  <si>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</si>
  <si>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</si>
  <si>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</si>
  <si>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</si>
  <si>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</si>
  <si>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</si>
  <si>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</si>
  <si>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</si>
  <si>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</si>
  <si>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</si>
  <si>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</si>
  <si>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</si>
  <si>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</si>
  <si>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</si>
  <si>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</si>
  <si>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</si>
  <si>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</si>
  <si>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</si>
  <si>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</si>
  <si>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</si>
  <si>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</si>
  <si>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</si>
  <si>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</si>
  <si>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</si>
  <si>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</si>
  <si>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</si>
  <si>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</si>
  <si>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</si>
  <si>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</si>
  <si>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</si>
  <si>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</si>
  <si>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</si>
  <si>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</si>
  <si>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</si>
  <si>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</si>
  <si>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</si>
  <si>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</si>
  <si>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</si>
  <si>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</si>
  <si>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</si>
  <si>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</si>
  <si>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</si>
  <si>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</si>
  <si>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</si>
  <si>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</si>
  <si>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</si>
  <si>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</si>
  <si>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</si>
  <si>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</si>
  <si>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</si>
  <si>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</si>
  <si>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</si>
  <si>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</si>
  <si>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</si>
  <si>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</si>
  <si>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</si>
  <si>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</si>
  <si>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</si>
  <si>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</si>
  <si>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</si>
  <si>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</si>
  <si>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</si>
  <si>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</si>
  <si>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</si>
  <si>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</si>
  <si>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</si>
  <si>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</si>
  <si>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</si>
  <si>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</si>
  <si>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</si>
  <si>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</si>
  <si>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</si>
  <si>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</si>
  <si>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</si>
  <si>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</si>
  <si>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</si>
  <si>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</si>
  <si>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</si>
  <si>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</si>
  <si>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</si>
  <si>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</si>
  <si>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</si>
  <si>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</si>
  <si>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</si>
  <si>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</si>
  <si>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</si>
  <si>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</si>
  <si>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</si>
  <si>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</si>
  <si>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</si>
  <si>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</si>
  <si>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</si>
  <si>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</si>
  <si>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</si>
  <si>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</si>
  <si>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</si>
  <si>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</si>
  <si>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</si>
  <si>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</si>
  <si>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</si>
  <si>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</si>
  <si>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</si>
  <si>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</si>
  <si>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</si>
  <si>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</si>
  <si>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</si>
  <si>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</si>
  <si>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</si>
  <si>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</si>
  <si>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</si>
  <si>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</si>
  <si>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</si>
  <si>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</si>
  <si>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</si>
  <si>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</si>
  <si>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</si>
  <si>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</si>
  <si>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</si>
  <si>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</si>
  <si>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</si>
  <si>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</si>
  <si>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</si>
  <si>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</si>
  <si>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</si>
  <si>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</si>
  <si>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</si>
  <si>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</si>
  <si>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</si>
  <si>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</si>
  <si>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</si>
  <si>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</si>
  <si>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</si>
  <si>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</si>
  <si>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</si>
  <si>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</si>
  <si>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</si>
  <si>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</si>
  <si>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</si>
  <si>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</si>
  <si>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</si>
  <si>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</si>
  <si>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</si>
  <si>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</si>
  <si>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</si>
  <si>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</si>
  <si>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</si>
  <si>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</si>
  <si>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</si>
  <si>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</si>
  <si>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</si>
  <si>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</si>
  <si>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</si>
  <si>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</si>
  <si>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</si>
  <si>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</si>
  <si>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</si>
  <si>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</si>
  <si>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</si>
  <si>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</si>
  <si>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</si>
  <si>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</si>
  <si>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</si>
  <si>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</si>
  <si>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</si>
  <si>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</si>
  <si>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</si>
  <si>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</si>
  <si>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</si>
  <si>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</si>
  <si>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</si>
  <si>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</si>
  <si>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</si>
  <si>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</si>
  <si>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</si>
  <si>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</si>
  <si>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</si>
  <si>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</si>
  <si>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</si>
  <si>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</si>
  <si>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</si>
  <si>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</si>
  <si>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</si>
  <si>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</si>
  <si>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</si>
  <si>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</si>
  <si>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</si>
  <si>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</si>
  <si>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</si>
  <si>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</si>
  <si>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</si>
  <si>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</si>
  <si>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</si>
  <si>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</si>
  <si>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</si>
  <si>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</si>
  <si>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</si>
  <si>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</si>
  <si>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</si>
  <si>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</si>
  <si>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</si>
  <si>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</si>
  <si>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</si>
  <si>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</si>
  <si>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</si>
  <si>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</si>
  <si>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</si>
  <si>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</si>
  <si>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</si>
  <si>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</si>
  <si>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</si>
  <si>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</si>
  <si>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</si>
  <si>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</si>
  <si>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</si>
  <si>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</si>
  <si>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</si>
  <si>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</si>
  <si>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</si>
  <si>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</si>
  <si>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</si>
  <si>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</si>
  <si>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</si>
  <si>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</si>
  <si>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</si>
  <si>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</si>
  <si>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</si>
  <si>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</si>
  <si>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</si>
  <si>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</si>
  <si>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</si>
  <si>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</si>
  <si>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</si>
  <si>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</si>
  <si>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</si>
  <si>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</si>
  <si>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</si>
  <si>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</si>
  <si>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</si>
  <si>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</si>
  <si>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</si>
  <si>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</si>
  <si>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</si>
  <si>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</si>
  <si>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</si>
  <si>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</si>
  <si>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</si>
  <si>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</si>
  <si>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</si>
  <si>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</si>
  <si>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</si>
  <si>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</si>
  <si>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</si>
  <si>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</si>
  <si>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</si>
  <si>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</si>
  <si>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</si>
  <si>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</si>
  <si>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</si>
  <si>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</si>
  <si>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</si>
  <si>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</si>
  <si>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</si>
  <si>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</si>
  <si>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</si>
  <si>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</si>
  <si>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</si>
  <si>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</si>
  <si>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</si>
  <si>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</si>
  <si>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</si>
  <si>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</si>
  <si>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</si>
  <si>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</si>
  <si>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</si>
  <si>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</si>
  <si>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</si>
  <si>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</si>
  <si>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</si>
  <si>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</si>
  <si>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</si>
  <si>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</si>
  <si>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</si>
  <si>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</si>
  <si>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</si>
  <si>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</si>
  <si>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</si>
  <si>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</si>
  <si>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</si>
  <si>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</si>
  <si>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</si>
  <si>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</si>
  <si>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</si>
  <si>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</si>
  <si>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</si>
  <si>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</si>
  <si>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</si>
  <si>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</si>
  <si>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</si>
  <si>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</si>
  <si>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</si>
  <si>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</si>
  <si>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</si>
  <si>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</si>
  <si>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</si>
  <si>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</si>
  <si>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</si>
  <si>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</si>
  <si>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</si>
  <si>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</si>
  <si>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</si>
  <si>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</si>
  <si>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</si>
  <si>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</si>
  <si>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</si>
  <si>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</si>
  <si>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</si>
  <si>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</si>
  <si>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</si>
  <si>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</si>
  <si>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</si>
  <si>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</si>
  <si>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</si>
  <si>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</si>
  <si>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</si>
  <si>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</si>
  <si>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</si>
  <si>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</si>
  <si>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</si>
  <si>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</si>
  <si>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</si>
  <si>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</si>
  <si>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</si>
  <si>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</si>
  <si>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</si>
  <si>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</si>
  <si>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</si>
  <si>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</si>
  <si>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</si>
  <si>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</si>
  <si>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</si>
  <si>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</si>
  <si>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</si>
  <si>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</si>
  <si>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</si>
  <si>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</si>
  <si>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</si>
  <si>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</si>
  <si>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</si>
  <si>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</si>
  <si>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</si>
  <si>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</si>
  <si>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</si>
  <si>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</si>
  <si>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</si>
  <si>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</si>
  <si>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</si>
  <si>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</si>
  <si>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</si>
  <si>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</si>
  <si>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</si>
  <si>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</si>
  <si>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</si>
  <si>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</si>
  <si>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</si>
  <si>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</si>
  <si>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</si>
  <si>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</si>
  <si>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</si>
  <si>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</si>
  <si>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</si>
  <si>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</si>
  <si>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</si>
  <si>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</si>
  <si>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</si>
  <si>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</si>
  <si>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</si>
  <si>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</si>
  <si>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</si>
  <si>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</si>
  <si>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</si>
  <si>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</si>
  <si>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</si>
  <si>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</si>
  <si>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</si>
  <si>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</si>
  <si>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</si>
  <si>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</si>
  <si>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</si>
  <si>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</si>
  <si>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</si>
  <si>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</si>
  <si>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</si>
  <si>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</si>
  <si>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</si>
  <si>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</si>
  <si>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</si>
  <si>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</si>
  <si>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</si>
  <si>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</si>
  <si>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</si>
  <si>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</si>
  <si>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</si>
  <si>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</si>
  <si>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</si>
  <si>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</si>
  <si>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</si>
  <si>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</si>
  <si>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</si>
  <si>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</si>
  <si>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</si>
  <si>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</si>
  <si>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</si>
  <si>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</si>
  <si>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</si>
  <si>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</si>
  <si>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</si>
  <si>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</si>
  <si>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</si>
  <si>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</si>
  <si>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</si>
  <si>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</si>
  <si>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</si>
  <si>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</si>
  <si>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</si>
  <si>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</si>
  <si>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</si>
  <si>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</si>
  <si>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</si>
  <si>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</si>
  <si>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</si>
  <si>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</si>
  <si>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</si>
  <si>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</si>
  <si>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</si>
  <si>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</si>
  <si>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</si>
  <si>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</si>
  <si>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</si>
  <si>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</si>
  <si>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</si>
  <si>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</si>
  <si>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</si>
  <si>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</si>
  <si>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</si>
  <si>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</si>
  <si>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</si>
  <si>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</si>
  <si>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</si>
  <si>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</si>
  <si>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</si>
  <si>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</si>
  <si>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</si>
  <si>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</si>
  <si>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</si>
  <si>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</si>
  <si>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</si>
  <si>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</si>
  <si>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</si>
  <si>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</si>
  <si>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</si>
  <si>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</si>
  <si>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</si>
  <si>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</si>
  <si>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</si>
  <si>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</si>
  <si>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</si>
  <si>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</si>
  <si>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</si>
  <si>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</si>
  <si>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</si>
  <si>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</si>
  <si>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</si>
  <si>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</si>
  <si>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</si>
  <si>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</si>
  <si>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</si>
  <si>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</si>
  <si>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</si>
  <si>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</si>
  <si>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</si>
  <si>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</si>
  <si>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</si>
  <si>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</si>
  <si>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</si>
  <si>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</si>
  <si>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</si>
  <si>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</si>
  <si>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</si>
  <si>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</si>
  <si>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</si>
  <si>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</si>
  <si>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</si>
  <si>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</si>
  <si>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</si>
  <si>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</si>
  <si>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</si>
  <si>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</si>
  <si>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</si>
  <si>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</si>
  <si>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</si>
  <si>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</si>
  <si>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</si>
  <si>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</si>
  <si>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</si>
  <si>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</si>
  <si>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</si>
  <si>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</si>
  <si>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</si>
  <si>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</si>
  <si>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</si>
  <si>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</si>
  <si>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</si>
  <si>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</si>
  <si>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</si>
  <si>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</si>
  <si>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</si>
  <si>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</si>
  <si>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</si>
  <si>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</si>
  <si>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</si>
  <si>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</si>
  <si>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</si>
  <si>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</si>
  <si>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</si>
  <si>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</si>
  <si>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</si>
  <si>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</si>
  <si>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</si>
  <si>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</si>
  <si>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</si>
  <si>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</si>
  <si>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</si>
  <si>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</si>
  <si>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</si>
  <si>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</si>
  <si>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</si>
  <si>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</si>
  <si>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</si>
  <si>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</si>
  <si>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</si>
  <si>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</si>
  <si>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</si>
  <si>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</si>
  <si>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</si>
  <si>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</si>
  <si>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</si>
  <si>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</si>
  <si>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</si>
  <si>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</si>
  <si>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</si>
  <si>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</si>
  <si>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</si>
  <si>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</si>
  <si>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</si>
  <si>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</si>
  <si>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</si>
  <si>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</si>
  <si>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</si>
  <si>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</si>
  <si>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</si>
  <si>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</si>
  <si>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</si>
  <si>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</si>
  <si>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</si>
  <si>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</si>
  <si>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</si>
  <si>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</si>
  <si>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</si>
  <si>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</si>
  <si>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</si>
  <si>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</si>
  <si>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</si>
  <si>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</si>
  <si>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</si>
  <si>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</si>
  <si>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</si>
  <si>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</si>
  <si>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</si>
  <si>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</si>
  <si>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</si>
  <si>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</si>
  <si>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</si>
  <si>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</si>
  <si>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</si>
  <si>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</si>
  <si>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</si>
  <si>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</si>
  <si>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</si>
  <si>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</si>
  <si>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</si>
  <si>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</si>
  <si>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</si>
  <si>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</si>
  <si>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</si>
  <si>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</si>
  <si>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</si>
  <si>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</si>
  <si>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</si>
  <si>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</si>
  <si>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</si>
  <si>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</si>
  <si>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</si>
  <si>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</si>
  <si>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</si>
  <si>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</si>
  <si>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</si>
  <si>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</si>
  <si>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</si>
  <si>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</si>
  <si>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</si>
  <si>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</si>
  <si>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</si>
  <si>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</si>
  <si>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</si>
  <si>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</si>
  <si>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</si>
  <si>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</si>
  <si>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</si>
  <si>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</si>
  <si>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</si>
  <si>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</si>
  <si>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</si>
  <si>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</si>
  <si>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</si>
  <si>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</si>
  <si>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</si>
  <si>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</si>
  <si>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</si>
  <si>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</si>
  <si>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</si>
  <si>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</si>
  <si>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</si>
  <si>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</si>
  <si>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</si>
  <si>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</si>
  <si>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</si>
  <si>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</si>
  <si>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</si>
  <si>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</si>
  <si>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</si>
  <si>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</si>
  <si>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</si>
  <si>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</si>
  <si>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</si>
  <si>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</si>
  <si>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</si>
  <si>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</si>
  <si>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</si>
  <si>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</si>
  <si>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</si>
  <si>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</si>
  <si>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</si>
  <si>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</si>
  <si>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</si>
  <si>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</si>
  <si>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</si>
  <si>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</si>
  <si>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</si>
  <si>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</si>
  <si>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</si>
  <si>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</si>
  <si>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</si>
  <si>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</si>
  <si>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</si>
  <si>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</si>
  <si>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</si>
  <si>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</si>
  <si>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</si>
  <si>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</si>
  <si>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</si>
  <si>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</si>
  <si>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</si>
  <si>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</si>
  <si>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</si>
  <si>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</si>
  <si>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</si>
  <si>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</si>
  <si>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</si>
  <si>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</si>
  <si>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</si>
  <si>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</si>
  <si>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</si>
  <si>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</si>
  <si>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</si>
  <si>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</si>
  <si>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</si>
  <si>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</si>
  <si>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</si>
  <si>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</si>
  <si>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</si>
  <si>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</si>
  <si>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</si>
  <si>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</si>
  <si>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</si>
  <si>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</si>
  <si>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</si>
  <si>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</si>
  <si>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</si>
  <si>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</si>
  <si>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</si>
  <si>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</si>
  <si>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</si>
  <si>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</si>
  <si>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</si>
  <si>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</si>
  <si>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</si>
  <si>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</si>
  <si>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</si>
  <si>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</si>
  <si>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</si>
  <si>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</si>
  <si>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</si>
  <si>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</si>
  <si>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</si>
  <si>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</si>
  <si>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</si>
  <si>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</si>
  <si>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</si>
  <si>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</si>
  <si>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</si>
  <si>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</si>
  <si>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</si>
  <si>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</si>
  <si>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</si>
  <si>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</si>
  <si>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</si>
  <si>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</si>
  <si>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</si>
  <si>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</si>
  <si>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</si>
  <si>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</si>
  <si>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</si>
  <si>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</si>
  <si>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</si>
  <si>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</si>
  <si>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</si>
  <si>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</si>
  <si>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</si>
  <si>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</si>
  <si>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</si>
  <si>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</si>
  <si>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</si>
  <si>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</si>
  <si>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</si>
  <si>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</si>
  <si>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</si>
  <si>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</si>
  <si>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</si>
  <si>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</si>
  <si>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</si>
  <si>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</si>
  <si>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</si>
  <si>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</si>
  <si>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</si>
  <si>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</si>
  <si>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</si>
  <si>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</si>
  <si>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</si>
  <si>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</si>
  <si>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</si>
  <si>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</si>
  <si>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</si>
  <si>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</si>
  <si>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</si>
  <si>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</si>
  <si>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</si>
  <si>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</si>
  <si>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</si>
  <si>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</si>
  <si>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</si>
  <si>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</si>
  <si>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</si>
  <si>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</si>
  <si>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</si>
  <si>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</si>
  <si>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</si>
  <si>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</si>
  <si>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</si>
  <si>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</si>
  <si>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</si>
  <si>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</si>
  <si>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</si>
  <si>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</si>
  <si>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</si>
  <si>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</si>
  <si>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</si>
  <si>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</si>
  <si>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</si>
  <si>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</si>
  <si>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</si>
  <si>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</si>
  <si>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</si>
  <si>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</si>
  <si>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</si>
  <si>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</si>
  <si>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</si>
  <si>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</si>
  <si>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</si>
  <si>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</si>
  <si>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</si>
  <si>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</si>
  <si>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</si>
  <si>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</si>
  <si>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</si>
  <si>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</si>
  <si>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</si>
  <si>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</si>
  <si>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</si>
  <si>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</si>
  <si>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</si>
  <si>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</si>
  <si>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</si>
  <si>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</si>
  <si>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</si>
  <si>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</si>
  <si>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</si>
  <si>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</si>
  <si>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</si>
  <si>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</si>
  <si>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</si>
  <si>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</si>
  <si>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</si>
  <si>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</si>
  <si>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</si>
  <si>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</si>
  <si>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</si>
  <si>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</si>
  <si>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</si>
  <si>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</si>
  <si>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</si>
  <si>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</si>
  <si>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</si>
  <si>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</si>
  <si>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</si>
  <si>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</si>
  <si>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</si>
  <si>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</si>
  <si>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</si>
  <si>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</si>
  <si>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</si>
  <si>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</si>
  <si>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</si>
  <si>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</si>
  <si>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</si>
  <si>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</si>
  <si>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</si>
  <si>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</si>
  <si>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</si>
  <si>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</si>
  <si>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</si>
  <si>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</si>
  <si>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</si>
  <si>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</si>
  <si>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</si>
  <si>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</si>
  <si>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</si>
  <si>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</si>
  <si>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</si>
  <si>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</si>
  <si>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</si>
  <si>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</si>
  <si>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</si>
  <si>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</si>
  <si>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</si>
  <si>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</si>
  <si>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</si>
  <si>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</si>
  <si>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</si>
  <si>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</si>
  <si>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</si>
  <si>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</si>
  <si>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</si>
  <si>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</si>
  <si>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</si>
  <si>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</si>
  <si>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</si>
  <si>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</si>
  <si>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</si>
  <si>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</si>
  <si>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</si>
  <si>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</si>
  <si>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</si>
  <si>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</si>
  <si>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</si>
  <si>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</si>
  <si>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</si>
  <si>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</si>
  <si>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</si>
  <si>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</si>
  <si>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</si>
  <si>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</si>
  <si>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</si>
  <si>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</si>
  <si>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</si>
  <si>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</si>
  <si>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</si>
  <si>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</si>
  <si>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</si>
  <si>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</si>
  <si>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</si>
  <si>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</si>
  <si>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</si>
  <si>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</si>
  <si>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</si>
  <si>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</si>
  <si>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</si>
  <si>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</si>
  <si>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</si>
  <si>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</si>
  <si>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</si>
  <si>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</si>
  <si>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</si>
  <si>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</si>
  <si>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</si>
  <si>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</si>
  <si>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</si>
  <si>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</si>
  <si>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</si>
  <si>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</si>
  <si>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</si>
  <si>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</si>
  <si>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</si>
  <si>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</si>
  <si>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</si>
  <si>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</si>
  <si>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</si>
  <si>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</si>
  <si>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</si>
  <si>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</si>
  <si>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</si>
  <si>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</si>
  <si>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</si>
  <si>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</si>
  <si>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</si>
  <si>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</si>
  <si>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</si>
  <si>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</si>
  <si>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</si>
  <si>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</si>
  <si>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</si>
  <si>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</si>
  <si>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</si>
  <si>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</si>
  <si>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</si>
  <si>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</si>
  <si>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</si>
  <si>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</si>
  <si>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</si>
  <si>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</si>
  <si>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</si>
  <si>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</si>
  <si>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</si>
  <si>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</si>
  <si>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</si>
  <si>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</si>
  <si>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</si>
  <si>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</si>
  <si>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</si>
  <si>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</si>
  <si>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</si>
  <si>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</si>
  <si>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</si>
  <si>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</si>
  <si>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</si>
  <si>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</si>
  <si>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</si>
  <si>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</si>
  <si>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</si>
  <si>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</si>
  <si>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</si>
  <si>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</si>
  <si>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</si>
  <si>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</si>
  <si>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</si>
  <si>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</si>
  <si>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</si>
  <si>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</si>
  <si>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</si>
  <si>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</si>
  <si>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</si>
  <si>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</si>
  <si>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</si>
  <si>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</si>
  <si>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</si>
  <si>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</si>
  <si>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</si>
  <si>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</si>
  <si>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</si>
  <si>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</si>
  <si>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</si>
  <si>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</si>
  <si>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</si>
  <si>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</si>
  <si>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</si>
  <si>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</si>
  <si>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</si>
  <si>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</si>
  <si>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</si>
  <si>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</si>
  <si>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</si>
  <si>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</si>
  <si>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</si>
  <si>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</si>
  <si>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</si>
  <si>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</si>
  <si>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</si>
  <si>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</si>
  <si>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</si>
  <si>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</si>
  <si>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</si>
  <si>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</si>
  <si>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</si>
  <si>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</si>
  <si>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</si>
  <si>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</si>
  <si>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</si>
  <si>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</si>
  <si>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</si>
  <si>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</si>
  <si>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</si>
  <si>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</si>
  <si>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</si>
  <si>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</si>
  <si>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</si>
  <si>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</si>
  <si>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</si>
  <si>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</si>
  <si>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</si>
  <si>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</si>
  <si>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</si>
  <si>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</si>
  <si>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</si>
  <si>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</si>
  <si>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</si>
  <si>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</si>
  <si>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</si>
  <si>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</si>
  <si>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</si>
  <si>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</si>
  <si>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</si>
  <si>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</si>
  <si>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</si>
  <si>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</si>
  <si>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</si>
  <si>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</si>
  <si>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</si>
  <si>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</si>
  <si>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</si>
  <si>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</si>
  <si>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</si>
  <si>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</si>
  <si>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</si>
  <si>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</si>
  <si>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</si>
  <si>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</si>
  <si>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</si>
  <si>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</si>
  <si>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</si>
  <si>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</si>
  <si>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</si>
  <si>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</si>
  <si>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</si>
  <si>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</si>
  <si>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</si>
  <si>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</si>
  <si>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</si>
  <si>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</si>
  <si>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</si>
  <si>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</si>
  <si>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</si>
  <si>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</si>
  <si>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</si>
  <si>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</si>
  <si>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</si>
  <si>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</si>
  <si>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</si>
  <si>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</si>
  <si>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</si>
  <si>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</si>
  <si>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</si>
  <si>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</si>
  <si>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</si>
  <si>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</si>
  <si>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</si>
  <si>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</si>
  <si>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</si>
  <si>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</si>
  <si>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</si>
  <si>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</si>
  <si>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</si>
  <si>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</si>
  <si>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</si>
  <si>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</si>
  <si>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</si>
  <si>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</si>
  <si>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</si>
  <si>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</si>
  <si>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</si>
  <si>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</si>
  <si>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</si>
  <si>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</si>
  <si>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</si>
  <si>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</si>
  <si>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</si>
  <si>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</si>
  <si>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</si>
  <si>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</si>
  <si>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</si>
  <si>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</si>
  <si>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</si>
  <si>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</si>
  <si>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</si>
  <si>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</si>
  <si>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</si>
  <si>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</si>
  <si>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</si>
  <si>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</si>
  <si>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</si>
  <si>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</si>
  <si>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</si>
  <si>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</si>
  <si>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</si>
  <si>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</si>
  <si>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</si>
  <si>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</si>
  <si>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</si>
  <si>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</si>
  <si>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</si>
  <si>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</si>
  <si>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</si>
  <si>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</si>
  <si>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</si>
  <si>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</si>
  <si>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</si>
  <si>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</si>
  <si>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</si>
  <si>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</si>
  <si>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</si>
  <si>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</si>
  <si>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</si>
  <si>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</si>
  <si>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</si>
  <si>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</si>
  <si>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</si>
  <si>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</si>
  <si>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</si>
  <si>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</si>
  <si>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</si>
  <si>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</si>
  <si>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</si>
  <si>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</si>
  <si>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</si>
  <si>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</si>
  <si>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</si>
  <si>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</si>
  <si>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</si>
  <si>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</si>
  <si>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</si>
  <si>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</si>
  <si>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</si>
  <si>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</si>
  <si>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</si>
  <si>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</si>
  <si>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</si>
  <si>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</si>
  <si>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</si>
  <si>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</si>
  <si>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</si>
  <si>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</si>
  <si>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</si>
  <si>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</si>
  <si>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</si>
  <si>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</si>
  <si>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</si>
  <si>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</si>
  <si>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</si>
  <si>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</si>
  <si>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</si>
  <si>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</si>
  <si>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</si>
  <si>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</si>
  <si>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</si>
  <si>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</si>
  <si>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</si>
  <si>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</si>
  <si>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</si>
  <si>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</si>
  <si>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</si>
  <si>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</si>
  <si>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</si>
  <si>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</si>
  <si>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</si>
  <si>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</si>
  <si>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</si>
  <si>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</si>
  <si>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</si>
  <si>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</si>
  <si>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</si>
  <si>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</si>
  <si>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</si>
  <si>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</si>
  <si>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</si>
  <si>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</si>
  <si>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</si>
  <si>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</si>
  <si>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</si>
  <si>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</si>
  <si>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</si>
  <si>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</si>
  <si>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</si>
  <si>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</si>
  <si>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</si>
  <si>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</si>
  <si>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</si>
  <si>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</si>
  <si>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</si>
  <si>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</si>
  <si>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</si>
  <si>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</si>
  <si>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</si>
  <si>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</si>
  <si>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</si>
  <si>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</si>
  <si>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</si>
  <si>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</si>
  <si>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</si>
  <si>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</si>
  <si>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</si>
  <si>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</si>
  <si>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</si>
  <si>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</si>
  <si>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</si>
  <si>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</si>
  <si>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</si>
  <si>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</si>
  <si>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</si>
  <si>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</si>
  <si>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</si>
  <si>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</si>
  <si>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</si>
  <si>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</si>
  <si>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</si>
  <si>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</si>
  <si>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</si>
  <si>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</si>
  <si>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</si>
  <si>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</si>
  <si>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</si>
  <si>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</si>
  <si>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</si>
  <si>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</si>
  <si>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</si>
  <si>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</si>
  <si>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</si>
  <si>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</si>
  <si>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</si>
  <si>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</si>
  <si>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</si>
  <si>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</si>
  <si>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</si>
  <si>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</si>
  <si>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</si>
  <si>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</si>
  <si>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</si>
  <si>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</si>
  <si>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</si>
  <si>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</si>
  <si>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</si>
  <si>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</si>
  <si>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</si>
  <si>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</si>
  <si>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</si>
  <si>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</si>
  <si>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</si>
  <si>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</si>
  <si>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</si>
  <si>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</si>
  <si>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</si>
  <si>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</si>
  <si>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</si>
  <si>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</si>
  <si>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</si>
  <si>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</si>
  <si>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</si>
  <si>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</si>
  <si>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</si>
  <si>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</si>
  <si>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</si>
  <si>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</si>
  <si>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</si>
  <si>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</si>
  <si>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</si>
  <si>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</si>
  <si>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</si>
  <si>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</si>
  <si>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</si>
  <si>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</si>
  <si>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</si>
  <si>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</si>
  <si>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</si>
  <si>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</si>
  <si>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</si>
  <si>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</si>
  <si>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</si>
  <si>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</si>
  <si>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</si>
  <si>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</si>
  <si>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</si>
  <si>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</si>
  <si>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</si>
  <si>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</si>
  <si>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</si>
  <si>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</si>
  <si>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</si>
  <si>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</si>
  <si>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</si>
  <si>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</si>
  <si>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</si>
  <si>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</si>
  <si>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</si>
  <si>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</si>
  <si>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</si>
  <si>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</si>
  <si>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</si>
  <si>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</si>
  <si>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</si>
  <si>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</si>
  <si>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</si>
  <si>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</si>
  <si>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</si>
  <si>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</si>
  <si>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</si>
  <si>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</si>
  <si>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</si>
  <si>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</si>
  <si>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</si>
  <si>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</si>
  <si>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</si>
  <si>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</si>
  <si>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</si>
  <si>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</si>
  <si>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</si>
  <si>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</si>
  <si>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</si>
  <si>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</si>
  <si>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</si>
  <si>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</si>
  <si>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</si>
  <si>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</si>
  <si>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</si>
  <si>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</si>
  <si>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</si>
  <si>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</si>
  <si>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</si>
  <si>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</si>
  <si>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</si>
  <si>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</si>
  <si>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</si>
  <si>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</si>
  <si>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</si>
  <si>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</si>
  <si>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</si>
  <si>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</si>
  <si>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</si>
  <si>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</si>
  <si>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</si>
  <si>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</si>
  <si>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</si>
  <si>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</si>
  <si>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</si>
  <si>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</si>
  <si>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</si>
  <si>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</si>
  <si>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</si>
  <si>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</si>
  <si>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</si>
  <si>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</si>
  <si>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</si>
  <si>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</si>
  <si>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</si>
  <si>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</si>
  <si>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</si>
  <si>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</si>
  <si>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</si>
  <si>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</si>
  <si>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</si>
  <si>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</si>
  <si>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</si>
  <si>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</si>
  <si>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</si>
  <si>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</si>
  <si>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</si>
  <si>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</si>
  <si>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</si>
  <si>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</si>
  <si>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</si>
  <si>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</si>
  <si>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</si>
  <si>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</si>
  <si>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</si>
  <si>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</si>
  <si>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</si>
  <si>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</si>
  <si>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</si>
  <si>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</si>
  <si>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</si>
  <si>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</si>
  <si>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</si>
  <si>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</si>
  <si>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</si>
  <si>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</si>
  <si>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</si>
  <si>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</si>
  <si>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</si>
  <si>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</si>
  <si>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</si>
  <si>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</si>
  <si>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</si>
  <si>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</si>
  <si>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</si>
  <si>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</si>
  <si>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</si>
  <si>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</si>
  <si>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</si>
  <si>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</si>
  <si>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</si>
  <si>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</si>
  <si>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</si>
  <si>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</si>
  <si>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</si>
  <si>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</si>
  <si>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</si>
  <si>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</si>
  <si>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</si>
  <si>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</si>
  <si>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</si>
  <si>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</si>
  <si>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</si>
  <si>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</si>
  <si>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</si>
  <si>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</si>
  <si>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</si>
  <si>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</si>
  <si>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</si>
  <si>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</si>
  <si>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</si>
  <si>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</si>
  <si>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</si>
  <si>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</si>
  <si>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</si>
  <si>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</si>
  <si>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</si>
  <si>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</si>
  <si>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</si>
  <si>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</si>
  <si>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</si>
  <si>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</si>
  <si>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</si>
  <si>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</si>
  <si>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</si>
  <si>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</si>
  <si>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</si>
  <si>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</si>
  <si>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</si>
  <si>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</si>
  <si>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</si>
  <si>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</si>
  <si>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</si>
  <si>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</si>
  <si>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</si>
  <si>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</si>
  <si>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</si>
  <si>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</si>
  <si>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</si>
  <si>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</si>
  <si>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</si>
  <si>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</si>
  <si>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</si>
  <si>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</si>
  <si>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</si>
  <si>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</si>
  <si>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</si>
  <si>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</si>
  <si>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</si>
  <si>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</si>
  <si>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</si>
  <si>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</si>
  <si>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</si>
  <si>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</si>
  <si>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</si>
  <si>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</si>
  <si>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</si>
  <si>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</si>
  <si>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</si>
  <si>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</si>
  <si>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</si>
  <si>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</si>
  <si>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</si>
  <si>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</si>
  <si>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</si>
  <si>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</si>
  <si>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</si>
  <si>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</si>
  <si>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</si>
  <si>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</si>
  <si>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</si>
  <si>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</si>
  <si>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</si>
  <si>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</si>
  <si>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</si>
  <si>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</si>
  <si>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</si>
  <si>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</si>
  <si>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</si>
  <si>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</si>
  <si>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</si>
  <si>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</si>
  <si>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</si>
  <si>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</si>
  <si>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</si>
  <si>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</si>
  <si>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</si>
  <si>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</si>
  <si>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</si>
  <si>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</si>
  <si>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</si>
  <si>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</si>
  <si>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</si>
  <si>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</si>
  <si>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</si>
  <si>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</si>
  <si>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</si>
  <si>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</si>
  <si>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</si>
  <si>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</si>
  <si>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</si>
  <si>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</si>
  <si>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</si>
  <si>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</si>
  <si>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</si>
  <si>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</si>
  <si>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</si>
  <si>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</si>
  <si>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</si>
  <si>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</si>
  <si>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</si>
  <si>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</si>
  <si>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</si>
  <si>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</si>
  <si>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</si>
  <si>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</si>
  <si>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</si>
  <si>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</si>
  <si>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</si>
  <si>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</si>
  <si>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</si>
  <si>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</si>
  <si>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</si>
  <si>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</si>
  <si>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</si>
  <si>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</si>
  <si>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</si>
  <si>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</si>
  <si>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</si>
  <si>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</si>
  <si>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</si>
  <si>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</si>
  <si>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</si>
  <si>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</si>
  <si>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</si>
  <si>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</si>
  <si>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</si>
  <si>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</si>
  <si>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</si>
  <si>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</si>
  <si>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</si>
  <si>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</si>
  <si>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</si>
  <si>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</si>
  <si>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</si>
  <si>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</si>
  <si>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</si>
  <si>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</si>
  <si>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</si>
  <si>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</si>
  <si>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</si>
  <si>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</si>
  <si>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</si>
  <si>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</si>
  <si>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</si>
  <si>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</si>
  <si>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</si>
  <si>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</si>
  <si>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</si>
  <si>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</si>
  <si>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</si>
  <si>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</si>
  <si>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</si>
  <si>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</si>
  <si>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</si>
  <si>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</si>
  <si>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</si>
  <si>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</si>
  <si>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</si>
  <si>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</si>
  <si>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</si>
  <si>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</si>
  <si>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</si>
  <si>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</si>
  <si>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</si>
  <si>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</si>
  <si>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</si>
  <si>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</si>
  <si>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</si>
  <si>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</si>
  <si>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</si>
  <si>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</si>
  <si>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</si>
  <si>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</si>
  <si>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</si>
  <si>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</si>
  <si>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</si>
  <si>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</si>
  <si>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</si>
  <si>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</si>
  <si>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</si>
  <si>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</si>
  <si>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</si>
  <si>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</si>
  <si>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</si>
  <si>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</si>
  <si>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</si>
  <si>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</si>
  <si>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</si>
  <si>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</si>
  <si>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</si>
  <si>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</si>
  <si>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</si>
  <si>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</si>
  <si>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</si>
  <si>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</si>
  <si>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</si>
  <si>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</si>
  <si>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</si>
  <si>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</si>
  <si>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</si>
  <si>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</si>
  <si>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</si>
  <si>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</si>
  <si>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</si>
  <si>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</si>
  <si>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</si>
  <si>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</si>
  <si>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</si>
  <si>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</si>
  <si>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</si>
  <si>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</si>
  <si>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</si>
  <si>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</si>
  <si>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</si>
  <si>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</si>
  <si>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</si>
  <si>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</si>
  <si>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</si>
  <si>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</si>
  <si>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</si>
  <si>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</si>
  <si>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</si>
  <si>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</si>
  <si>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</si>
  <si>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</si>
  <si>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</si>
  <si>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</si>
  <si>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</si>
  <si>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</si>
  <si>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</si>
  <si>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</si>
  <si>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</si>
  <si>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</si>
  <si>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</si>
  <si>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</si>
  <si>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</si>
  <si>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</si>
  <si>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</si>
  <si>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</si>
  <si>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</si>
  <si>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</si>
  <si>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</si>
  <si>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</si>
  <si>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</si>
  <si>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</si>
  <si>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</si>
  <si>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</si>
  <si>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</si>
  <si>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</si>
  <si>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</si>
  <si>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</si>
  <si>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</si>
  <si>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</si>
  <si>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</si>
  <si>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</si>
  <si>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</si>
  <si>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</si>
  <si>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</si>
  <si>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</si>
  <si>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</si>
  <si>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</si>
  <si>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</si>
  <si>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</si>
  <si>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</si>
  <si>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</si>
  <si>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</si>
  <si>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</si>
  <si>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</si>
  <si>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</si>
  <si>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</si>
  <si>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</si>
  <si>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</si>
  <si>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</si>
  <si>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</si>
  <si>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</si>
  <si>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</si>
  <si>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</si>
  <si>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</si>
  <si>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</si>
  <si>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</si>
  <si>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</si>
  <si>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</si>
  <si>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</si>
  <si>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</si>
  <si>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</si>
  <si>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</si>
  <si>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</si>
  <si>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</si>
  <si>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</si>
  <si>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</si>
  <si>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</si>
  <si>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</si>
  <si>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</si>
  <si>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</si>
  <si>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</si>
  <si>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</si>
  <si>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</si>
  <si>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</si>
  <si>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</si>
  <si>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</si>
  <si>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</si>
  <si>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</si>
  <si>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</si>
  <si>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</si>
  <si>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</si>
  <si>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</si>
  <si>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</si>
  <si>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</si>
  <si>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</si>
  <si>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</si>
  <si>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</si>
  <si>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</si>
  <si>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</si>
  <si>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</si>
  <si>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</si>
  <si>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</si>
  <si>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</si>
  <si>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</si>
  <si>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</si>
  <si>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</si>
  <si>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</si>
  <si>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</si>
  <si>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</si>
  <si>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</si>
  <si>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</si>
  <si>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</si>
  <si>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</si>
  <si>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</si>
  <si>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</si>
  <si>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</si>
  <si>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</si>
  <si>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</si>
  <si>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</si>
  <si>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</si>
  <si>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</si>
  <si>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</si>
  <si>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</si>
  <si>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</si>
  <si>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</si>
  <si>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</si>
  <si>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</si>
  <si>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</si>
  <si>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</si>
  <si>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</si>
  <si>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</si>
  <si>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</si>
  <si>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</si>
  <si>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</si>
  <si>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</si>
  <si>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</si>
  <si>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</si>
  <si>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</si>
  <si>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</si>
  <si>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</si>
  <si>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</si>
  <si>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</si>
  <si>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</si>
  <si>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</si>
  <si>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</si>
  <si>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</si>
  <si>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</si>
  <si>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</si>
  <si>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</si>
  <si>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</si>
  <si>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</si>
  <si>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</si>
  <si>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</si>
  <si>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</si>
  <si>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</si>
  <si>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</si>
  <si>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</si>
  <si>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</si>
  <si>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</si>
  <si>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</si>
  <si>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</si>
  <si>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</si>
  <si>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</si>
  <si>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</si>
  <si>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</si>
  <si>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</si>
  <si>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</si>
  <si>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</si>
  <si>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</si>
  <si>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</si>
  <si>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</si>
  <si>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</si>
  <si>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</si>
  <si>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</si>
  <si>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</si>
  <si>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</si>
  <si>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</si>
  <si>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</si>
  <si>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</si>
  <si>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</si>
  <si>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</si>
  <si>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</si>
  <si>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</si>
  <si>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</si>
  <si>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</si>
  <si>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</si>
  <si>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</si>
  <si>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</si>
  <si>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</si>
  <si>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</si>
  <si>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</si>
  <si>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</si>
  <si>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</si>
  <si>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</si>
  <si>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</si>
  <si>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</si>
  <si>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</si>
  <si>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</si>
  <si>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</si>
  <si>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</si>
  <si>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</si>
  <si>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</si>
  <si>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</si>
  <si>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</si>
  <si>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</si>
  <si>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</si>
  <si>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</si>
  <si>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</si>
  <si>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</si>
  <si>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</si>
  <si>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</si>
  <si>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</si>
  <si>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</si>
  <si>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</si>
  <si>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</si>
  <si>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</si>
  <si>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</si>
  <si>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</si>
  <si>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</si>
  <si>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</si>
  <si>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</si>
  <si>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</si>
  <si>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</si>
  <si>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</si>
  <si>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</si>
  <si>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</si>
  <si>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</si>
  <si>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</si>
  <si>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</si>
  <si>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</si>
  <si>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</si>
  <si>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</si>
  <si>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</si>
  <si>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</si>
  <si>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</si>
  <si>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</si>
  <si>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</si>
  <si>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</si>
  <si>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</si>
  <si>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</si>
  <si>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</si>
  <si>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</si>
  <si>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</si>
  <si>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</si>
  <si>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</si>
  <si>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</si>
  <si>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</si>
  <si>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</si>
  <si>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</si>
  <si>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</si>
  <si>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</si>
  <si>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</si>
  <si>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</si>
  <si>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</si>
  <si>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</si>
  <si>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</si>
  <si>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</si>
  <si>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</si>
  <si>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</si>
  <si>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</si>
  <si>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</si>
  <si>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</si>
  <si>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</si>
  <si>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</si>
  <si>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</si>
  <si>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</si>
  <si>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</si>
  <si>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</si>
  <si>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</si>
  <si>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</si>
  <si>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</si>
  <si>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</si>
  <si>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</si>
  <si>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</si>
  <si>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</si>
  <si>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</si>
  <si>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</si>
  <si>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</si>
  <si>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</si>
  <si>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</si>
  <si>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</si>
  <si>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</si>
  <si>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</si>
  <si>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</si>
  <si>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</si>
  <si>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</si>
  <si>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</si>
  <si>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</si>
  <si>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</si>
  <si>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</si>
  <si>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</si>
  <si>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</si>
  <si>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</si>
  <si>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</si>
  <si>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</si>
  <si>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</si>
  <si>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</si>
  <si>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</si>
  <si>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</si>
  <si>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</si>
  <si>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</si>
  <si>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</si>
  <si>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</si>
  <si>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</si>
  <si>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</si>
  <si>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</si>
  <si>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</si>
  <si>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</si>
  <si>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</si>
  <si>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</si>
  <si>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</si>
  <si>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</si>
  <si>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</si>
  <si>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</si>
  <si>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</si>
  <si>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</si>
  <si>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</si>
  <si>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</si>
  <si>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</si>
  <si>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</si>
  <si>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</si>
  <si>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</si>
  <si>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</si>
  <si>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</si>
  <si>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</si>
  <si>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</si>
  <si>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</si>
  <si>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</si>
  <si>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</si>
  <si>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</si>
  <si>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</si>
  <si>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</si>
  <si>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</si>
  <si>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</si>
  <si>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</si>
  <si>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</si>
  <si>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</si>
  <si>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</si>
  <si>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</si>
  <si>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</si>
  <si>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</si>
  <si>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</si>
  <si>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</si>
  <si>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</si>
  <si>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</si>
  <si>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</si>
  <si>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</si>
  <si>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</si>
  <si>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</si>
  <si>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</si>
  <si>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</si>
  <si>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</si>
  <si>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</si>
  <si>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</si>
  <si>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</si>
  <si>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</si>
  <si>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</si>
  <si>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</si>
  <si>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</si>
  <si>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</si>
  <si>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</si>
  <si>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</si>
  <si>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</si>
  <si>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</si>
  <si>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</si>
  <si>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</si>
  <si>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</si>
  <si>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</si>
  <si>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</si>
  <si>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</si>
  <si>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</si>
  <si>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</si>
  <si>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</si>
  <si>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</si>
  <si>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</si>
  <si>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</si>
  <si>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</si>
  <si>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</si>
  <si>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</si>
  <si>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</si>
  <si>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</si>
  <si>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</si>
  <si>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</si>
  <si>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</si>
  <si>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</si>
  <si>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</si>
  <si>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</si>
  <si>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</si>
  <si>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</si>
  <si>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</si>
  <si>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</si>
  <si>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</si>
  <si>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</si>
  <si>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</si>
  <si>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</si>
  <si>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</si>
  <si>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</si>
  <si>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</si>
  <si>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</si>
  <si>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</si>
  <si>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</si>
  <si>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</si>
  <si>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</si>
  <si>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</si>
  <si>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</si>
  <si>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</si>
  <si>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</si>
  <si>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</si>
  <si>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</si>
  <si>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</si>
  <si>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</si>
  <si>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</si>
  <si>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</si>
  <si>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</si>
  <si>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</si>
  <si>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</si>
  <si>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</si>
  <si>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</si>
  <si>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</si>
  <si>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</si>
  <si>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</si>
  <si>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</si>
  <si>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</si>
  <si>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</si>
  <si>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</si>
  <si>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</si>
  <si>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</si>
  <si>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</si>
  <si>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</si>
  <si>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</si>
  <si>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</si>
  <si>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</si>
  <si>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</si>
  <si>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</si>
  <si>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</si>
  <si>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</si>
  <si>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</si>
  <si>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</si>
  <si>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</si>
  <si>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</si>
  <si>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</si>
  <si>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</si>
  <si>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</si>
  <si>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</si>
  <si>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</si>
  <si>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</si>
  <si>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</si>
  <si>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</si>
  <si>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</si>
  <si>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</si>
  <si>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</si>
  <si>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</si>
  <si>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</si>
  <si>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</si>
  <si>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</si>
  <si>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</si>
  <si>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</si>
  <si>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</si>
  <si>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</si>
  <si>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</si>
  <si>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</si>
  <si>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</si>
  <si>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</si>
  <si>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</si>
  <si>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</si>
  <si>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</si>
  <si>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</si>
  <si>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</si>
  <si>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</si>
  <si>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</si>
  <si>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</si>
  <si>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</si>
  <si>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</si>
  <si>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</si>
  <si>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</si>
  <si>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</si>
  <si>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</si>
  <si>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</si>
  <si>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</si>
  <si>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</si>
  <si>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</si>
  <si>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</si>
  <si>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</si>
  <si>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</si>
  <si>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</si>
  <si>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</si>
  <si>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</si>
  <si>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</si>
  <si>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</si>
  <si>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</si>
  <si>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</si>
  <si>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</si>
  <si>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</si>
  <si>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</si>
  <si>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</si>
  <si>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</si>
  <si>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</si>
  <si>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</si>
  <si>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</si>
  <si>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</si>
  <si>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</si>
  <si>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</si>
  <si>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</si>
  <si>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</si>
  <si>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</si>
  <si>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</si>
  <si>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</si>
  <si>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</si>
  <si>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</si>
  <si>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</si>
  <si>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</si>
  <si>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</si>
  <si>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</si>
  <si>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</si>
  <si>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</si>
  <si>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</si>
  <si>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</si>
  <si>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</si>
  <si>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</si>
  <si>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</si>
  <si>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</si>
  <si>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</si>
  <si>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</si>
  <si>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</si>
  <si>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</si>
  <si>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</si>
  <si>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</si>
  <si>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</si>
  <si>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</si>
  <si>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</si>
  <si>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</si>
  <si>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</si>
  <si>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</si>
  <si>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</si>
  <si>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</si>
  <si>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</si>
  <si>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</si>
  <si>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</si>
  <si>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</si>
  <si>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</si>
  <si>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</si>
  <si>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</si>
  <si>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</si>
  <si>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</si>
  <si>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</si>
  <si>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</si>
  <si>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</si>
  <si>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</si>
  <si>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</si>
  <si>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</si>
  <si>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</si>
  <si>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</si>
  <si>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</si>
  <si>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</si>
  <si>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</si>
  <si>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</si>
  <si>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</si>
  <si>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</si>
  <si>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</si>
  <si>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</si>
  <si>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</si>
  <si>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</si>
  <si>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</si>
  <si>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</si>
  <si>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</si>
  <si>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</si>
  <si>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</si>
  <si>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</si>
  <si>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</si>
  <si>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</si>
  <si>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</si>
  <si>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</si>
  <si>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</si>
  <si>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</si>
  <si>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</si>
  <si>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</si>
  <si>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</si>
  <si>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</si>
  <si>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</si>
  <si>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</si>
  <si>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</si>
  <si>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</si>
  <si>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</si>
  <si>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</si>
  <si>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</si>
  <si>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</si>
  <si>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</si>
  <si>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</si>
  <si>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</si>
  <si>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</si>
  <si>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</si>
  <si>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</si>
  <si>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</si>
  <si>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</si>
  <si>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</si>
  <si>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</si>
  <si>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</si>
  <si>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</si>
  <si>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</si>
  <si>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</si>
  <si>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</si>
  <si>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</si>
  <si>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</si>
  <si>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</si>
  <si>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</si>
  <si>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</si>
  <si>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</si>
  <si>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</si>
  <si>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</si>
  <si>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</si>
  <si>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</si>
  <si>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</si>
  <si>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</si>
  <si>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</si>
  <si>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</si>
  <si>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</si>
  <si>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</si>
  <si>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</si>
  <si>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</si>
  <si>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</si>
  <si>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</si>
  <si>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</si>
  <si>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</si>
  <si>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</si>
  <si>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</si>
  <si>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</si>
  <si>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</si>
  <si>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</si>
  <si>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</si>
  <si>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</si>
  <si>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</si>
  <si>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</si>
  <si>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</si>
  <si>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</si>
  <si>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</si>
  <si>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</si>
  <si>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</si>
  <si>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</si>
  <si>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</si>
  <si>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</si>
  <si>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</si>
  <si>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</si>
  <si>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</si>
  <si>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</si>
  <si>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</si>
  <si>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</si>
  <si>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</si>
  <si>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</si>
  <si>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</si>
  <si>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</si>
  <si>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</si>
  <si>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</si>
  <si>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</si>
  <si>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</si>
  <si>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</si>
  <si>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</si>
  <si>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</si>
  <si>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</si>
  <si>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</si>
  <si>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</si>
  <si>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</si>
  <si>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</si>
  <si>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</si>
  <si>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</si>
  <si>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</si>
  <si>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</si>
  <si>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</si>
  <si>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</si>
  <si>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</si>
  <si>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</si>
  <si>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</si>
  <si>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</si>
  <si>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</si>
  <si>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</si>
  <si>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</si>
  <si>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</si>
  <si>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</si>
  <si>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</si>
  <si>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</si>
  <si>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</si>
  <si>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</si>
  <si>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</si>
  <si>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</si>
  <si>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</si>
  <si>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</si>
  <si>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</si>
  <si>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</si>
  <si>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</si>
  <si>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</si>
  <si>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</si>
  <si>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</si>
  <si>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</si>
  <si>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</si>
  <si>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</si>
  <si>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</si>
  <si>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</si>
  <si>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</si>
  <si>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</si>
  <si>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</si>
  <si>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</si>
  <si>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</si>
  <si>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</si>
  <si>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</si>
  <si>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</si>
  <si>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</si>
  <si>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</si>
  <si>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</si>
  <si>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</si>
  <si>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</si>
  <si>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</si>
  <si>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</si>
  <si>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</si>
  <si>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</si>
  <si>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</si>
  <si>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</si>
  <si>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</si>
  <si>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</si>
  <si>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</si>
  <si>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</si>
  <si>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</si>
  <si>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</si>
  <si>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</si>
  <si>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</si>
  <si>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</si>
  <si>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</si>
  <si>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</si>
  <si>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</si>
  <si>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</si>
  <si>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</si>
  <si>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</si>
  <si>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</si>
  <si>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</si>
  <si>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</si>
  <si>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</si>
  <si>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</si>
  <si>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</si>
  <si>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</si>
  <si>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</si>
  <si>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</si>
  <si>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</si>
  <si>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</si>
  <si>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</si>
  <si>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</si>
  <si>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</si>
  <si>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</si>
  <si>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</si>
  <si>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</si>
  <si>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</si>
  <si>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</si>
  <si>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</si>
  <si>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</si>
  <si>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</si>
  <si>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</si>
  <si>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</si>
  <si>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</si>
  <si>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</si>
  <si>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</si>
  <si>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</si>
  <si>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</si>
  <si>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</si>
  <si>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</si>
  <si>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</si>
  <si>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</si>
  <si>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</si>
  <si>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</si>
  <si>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</si>
  <si>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</si>
  <si>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</si>
  <si>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</si>
  <si>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</si>
  <si>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</si>
  <si>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</si>
  <si>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</si>
  <si>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</si>
  <si>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</si>
  <si>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</si>
  <si>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</si>
  <si>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</si>
  <si>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</si>
  <si>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</si>
  <si>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</si>
  <si>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</si>
  <si>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</si>
  <si>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</si>
  <si>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</si>
  <si>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</si>
  <si>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</si>
  <si>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</si>
  <si>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</si>
  <si>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</si>
  <si>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</si>
  <si>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</si>
  <si>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</si>
  <si>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</si>
  <si>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</si>
  <si>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</si>
  <si>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</si>
  <si>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</si>
  <si>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</si>
  <si>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</si>
  <si>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</si>
  <si>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</si>
  <si>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</si>
  <si>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</si>
  <si>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</si>
  <si>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</si>
  <si>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</si>
  <si>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</si>
  <si>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</si>
  <si>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</si>
  <si>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</si>
  <si>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</si>
  <si>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</si>
  <si>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</si>
  <si>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</si>
  <si>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</si>
  <si>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</si>
  <si>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</si>
  <si>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</si>
  <si>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</si>
  <si>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</si>
  <si>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</si>
  <si>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</si>
  <si>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</si>
  <si>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</si>
  <si>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</si>
  <si>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</si>
  <si>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</si>
  <si>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</si>
  <si>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</si>
  <si>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</si>
  <si>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</si>
  <si>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</si>
  <si>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</si>
  <si>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</si>
  <si>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</si>
  <si>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</si>
  <si>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</si>
  <si>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</si>
  <si>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</si>
  <si>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</si>
  <si>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</si>
  <si>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</si>
  <si>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</si>
  <si>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</si>
  <si>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</si>
  <si>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</si>
  <si>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</si>
  <si>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</si>
  <si>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</si>
  <si>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</si>
  <si>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</si>
  <si>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</si>
  <si>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</si>
  <si>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</si>
  <si>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</si>
  <si>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</si>
  <si>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</si>
  <si>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</si>
  <si>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</si>
  <si>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</si>
  <si>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</si>
  <si>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</si>
  <si>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</si>
  <si>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</si>
  <si>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</si>
  <si>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</si>
  <si>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</si>
  <si>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</si>
  <si>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</si>
  <si>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</si>
  <si>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</si>
  <si>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</si>
  <si>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</si>
  <si>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</si>
  <si>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</si>
  <si>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</si>
  <si>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</si>
  <si>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</si>
  <si>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</si>
  <si>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</si>
  <si>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</si>
  <si>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</si>
  <si>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</si>
  <si>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</si>
  <si>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</si>
  <si>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</si>
  <si>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</si>
  <si>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</si>
  <si>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</si>
  <si>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</si>
  <si>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</si>
  <si>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</si>
  <si>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</si>
  <si>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</si>
  <si>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</si>
  <si>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</si>
  <si>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</si>
  <si>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</si>
  <si>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</si>
  <si>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</si>
  <si>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</si>
  <si>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</si>
  <si>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</si>
  <si>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</si>
  <si>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</si>
  <si>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</si>
  <si>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</si>
  <si>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</si>
  <si>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</si>
  <si>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</si>
  <si>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</si>
  <si>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</si>
  <si>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</si>
  <si>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</si>
  <si>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</si>
  <si>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</si>
  <si>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</si>
  <si>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</si>
  <si>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</si>
  <si>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</si>
  <si>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</si>
  <si>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</si>
  <si>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</si>
  <si>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</si>
  <si>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</si>
  <si>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</si>
  <si>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</si>
  <si>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</si>
  <si>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</si>
  <si>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</si>
  <si>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</si>
  <si>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</si>
  <si>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</si>
  <si>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</si>
  <si>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</si>
  <si>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</si>
  <si>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</si>
  <si>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</si>
  <si>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</si>
  <si>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</si>
  <si>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</si>
  <si>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</si>
  <si>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</si>
  <si>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</si>
  <si>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</si>
  <si>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</si>
  <si>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</si>
  <si>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</si>
  <si>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</si>
  <si>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</si>
  <si>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</si>
  <si>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</si>
  <si>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</si>
  <si>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</si>
  <si>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</si>
  <si>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</si>
  <si>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</si>
  <si>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</si>
  <si>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</si>
  <si>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</si>
  <si>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</si>
  <si>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</si>
  <si>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</si>
  <si>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</si>
  <si>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</si>
  <si>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</si>
  <si>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</si>
  <si>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</si>
  <si>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</si>
  <si>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</si>
  <si>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</si>
  <si>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</si>
  <si>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</si>
  <si>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</si>
  <si>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</si>
  <si>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</si>
  <si>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</si>
  <si>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</si>
  <si>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</si>
  <si>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</si>
  <si>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</si>
  <si>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</si>
  <si>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</si>
  <si>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</si>
  <si>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</si>
  <si>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</si>
  <si>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</si>
  <si>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</si>
  <si>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</si>
  <si>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</si>
  <si>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</si>
  <si>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</si>
  <si>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</si>
  <si>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</si>
  <si>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</si>
  <si>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</si>
  <si>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</si>
  <si>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</si>
  <si>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</si>
  <si>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</si>
  <si>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</si>
  <si>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</si>
  <si>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</si>
  <si>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</si>
  <si>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</si>
  <si>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</si>
  <si>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</si>
  <si>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</si>
  <si>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</si>
  <si>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</si>
  <si>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</si>
  <si>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</si>
  <si>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</si>
  <si>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</si>
  <si>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</si>
  <si>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</si>
  <si>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</si>
  <si>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</si>
  <si>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</si>
  <si>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</si>
  <si>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</si>
  <si>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</si>
  <si>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</si>
  <si>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</si>
  <si>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</si>
  <si>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</si>
  <si>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</si>
  <si>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</si>
  <si>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</si>
  <si>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</si>
  <si>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</si>
  <si>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</si>
  <si>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</si>
  <si>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</si>
  <si>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</si>
  <si>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</si>
  <si>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</si>
  <si>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</si>
  <si>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</si>
  <si>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</si>
  <si>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</si>
  <si>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</si>
  <si>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</si>
  <si>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</si>
  <si>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</si>
  <si>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</si>
  <si>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</si>
  <si>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</si>
  <si>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</si>
  <si>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</si>
  <si>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</si>
  <si>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</si>
  <si>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</si>
  <si>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</si>
  <si>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</si>
  <si>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</si>
  <si>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</si>
  <si>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</si>
  <si>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</si>
  <si>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</si>
  <si>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</si>
  <si>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</si>
  <si>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</si>
  <si>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</si>
  <si>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</si>
  <si>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</si>
  <si>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</si>
  <si>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</si>
  <si>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</si>
  <si>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</si>
  <si>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</si>
  <si>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</si>
  <si>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</si>
  <si>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</si>
  <si>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</si>
  <si>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</si>
  <si>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</si>
  <si>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</si>
  <si>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</si>
  <si>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</si>
  <si>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</si>
  <si>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</si>
  <si>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</si>
  <si>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</si>
  <si>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</si>
  <si>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</si>
  <si>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</si>
  <si>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</si>
  <si>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</si>
  <si>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</si>
  <si>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</si>
  <si>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</si>
  <si>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</si>
  <si>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</si>
  <si>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</si>
  <si>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</si>
  <si>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</si>
  <si>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</si>
  <si>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</si>
  <si>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</si>
  <si>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</si>
  <si>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</si>
  <si>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</si>
  <si>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</si>
  <si>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</si>
  <si>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</si>
  <si>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</si>
  <si>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</si>
  <si>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</si>
  <si>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</si>
  <si>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</si>
  <si>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</si>
  <si>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</si>
  <si>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</si>
  <si>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</si>
  <si>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</si>
  <si>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</si>
  <si>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</si>
  <si>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</si>
  <si>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</si>
  <si>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</si>
  <si>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</si>
  <si>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</si>
  <si>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</si>
  <si>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</si>
  <si>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</si>
  <si>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</si>
  <si>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</si>
  <si>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</si>
  <si>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</si>
  <si>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</si>
  <si>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</si>
  <si>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</si>
  <si>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</si>
  <si>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</si>
  <si>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</si>
  <si>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</si>
  <si>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</si>
  <si>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</si>
  <si>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</si>
  <si>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</si>
  <si>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</si>
  <si>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</si>
  <si>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</si>
  <si>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</si>
  <si>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</si>
  <si>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</si>
  <si>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</si>
  <si>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</si>
  <si>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</si>
  <si>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</si>
  <si>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</si>
  <si>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</si>
  <si>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</si>
  <si>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</si>
  <si>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</si>
  <si>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</si>
  <si>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</si>
  <si>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</si>
  <si>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</si>
  <si>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</si>
  <si>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</si>
  <si>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</si>
  <si>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</si>
  <si>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</si>
  <si>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</si>
  <si>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</si>
  <si>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</si>
  <si>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</si>
  <si>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</si>
  <si>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</si>
  <si>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</si>
  <si>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</si>
  <si>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</si>
  <si>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</si>
  <si>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</si>
  <si>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</si>
  <si>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</si>
  <si>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</si>
  <si>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</si>
  <si>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</si>
  <si>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</si>
  <si>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</si>
  <si>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</si>
  <si>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</si>
  <si>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</si>
  <si>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</si>
  <si>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</si>
  <si>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</si>
  <si>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</si>
  <si>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</si>
  <si>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</si>
  <si>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</si>
  <si>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</si>
  <si>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</si>
  <si>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</si>
  <si>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</si>
  <si>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</si>
  <si>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</si>
  <si>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</si>
  <si>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</si>
  <si>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</si>
  <si>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</si>
  <si>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</si>
  <si>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</si>
  <si>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</si>
  <si>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</si>
  <si>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</si>
  <si>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</si>
  <si>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</si>
  <si>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</si>
  <si>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</si>
  <si>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</si>
  <si>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</si>
  <si>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</si>
  <si>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</si>
  <si>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</si>
  <si>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</si>
  <si>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</si>
  <si>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</si>
  <si>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</si>
  <si>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</si>
  <si>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</si>
  <si>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</si>
  <si>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</si>
  <si>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</si>
  <si>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</si>
  <si>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</si>
  <si>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</si>
  <si>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</si>
  <si>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</si>
  <si>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</si>
  <si>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</si>
  <si>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</si>
  <si>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</si>
  <si>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</si>
  <si>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</si>
  <si>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</si>
  <si>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</si>
  <si>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</si>
  <si>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</si>
  <si>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</si>
  <si>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</si>
  <si>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</si>
  <si>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</si>
  <si>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</si>
  <si>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</si>
  <si>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</si>
  <si>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</si>
  <si>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</si>
  <si>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</si>
  <si>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</si>
  <si>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</si>
  <si>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</si>
  <si>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</si>
  <si>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</si>
  <si>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</si>
  <si>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</si>
  <si>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</si>
  <si>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</si>
  <si>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</si>
  <si>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</si>
  <si>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</si>
  <si>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</si>
  <si>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</si>
  <si>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</si>
  <si>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</si>
  <si>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</si>
  <si>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</si>
  <si>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</si>
  <si>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</si>
  <si>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</si>
  <si>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</si>
  <si>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</si>
  <si>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</si>
  <si>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</si>
  <si>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</si>
  <si>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</si>
  <si>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</si>
  <si>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</si>
  <si>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</si>
  <si>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</si>
  <si>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</si>
  <si>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</si>
  <si>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</si>
  <si>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</si>
  <si>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</si>
  <si>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</si>
  <si>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</si>
  <si>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</si>
  <si>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</si>
  <si>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</si>
  <si>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</si>
  <si>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</si>
  <si>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</si>
  <si>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</si>
  <si>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</si>
  <si>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</si>
  <si>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</si>
  <si>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</si>
  <si>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</si>
  <si>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</si>
  <si>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</si>
  <si>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</si>
  <si>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</si>
  <si>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</si>
  <si>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</si>
  <si>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</si>
  <si>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</si>
  <si>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</si>
  <si>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</si>
  <si>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</si>
  <si>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</si>
  <si>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</si>
  <si>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</si>
  <si>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</si>
  <si>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</si>
  <si>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</si>
  <si>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</si>
  <si>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</si>
  <si>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</si>
  <si>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</si>
  <si>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</si>
  <si>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</si>
  <si>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</si>
  <si>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</si>
  <si>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</si>
  <si>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</si>
  <si>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</si>
  <si>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</si>
  <si>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</si>
  <si>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</si>
  <si>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</si>
  <si>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</si>
  <si>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</si>
  <si>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</si>
  <si>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</si>
  <si>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</si>
  <si>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</si>
  <si>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</si>
  <si>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</si>
  <si>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</si>
  <si>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</si>
  <si>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</si>
  <si>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</si>
  <si>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</si>
  <si>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</si>
  <si>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</si>
  <si>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</si>
  <si>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</si>
  <si>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</si>
  <si>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</si>
  <si>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</si>
  <si>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</si>
  <si>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</si>
  <si>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</si>
  <si>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</si>
  <si>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</si>
  <si>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</si>
  <si>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</si>
  <si>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</si>
  <si>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</si>
  <si>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</si>
  <si>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</si>
  <si>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</si>
  <si>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</si>
  <si>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</si>
  <si>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</si>
  <si>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</si>
  <si>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</si>
  <si>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</si>
  <si>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</si>
  <si>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</si>
  <si>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</si>
  <si>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</si>
  <si>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</si>
  <si>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</si>
  <si>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</si>
  <si>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</si>
  <si>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</si>
  <si>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</si>
  <si>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</si>
  <si>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</si>
  <si>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</si>
  <si>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</si>
  <si>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</si>
  <si>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</si>
  <si>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</si>
  <si>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</si>
  <si>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</si>
  <si>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</si>
  <si>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</si>
  <si>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</si>
  <si>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</si>
  <si>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</si>
  <si>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</si>
  <si>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</si>
  <si>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</si>
  <si>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</si>
  <si>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</si>
  <si>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</si>
  <si>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</si>
  <si>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</si>
  <si>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</si>
  <si>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</si>
  <si>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</si>
  <si>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</si>
  <si>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</si>
  <si>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</si>
  <si>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</si>
  <si>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</si>
  <si>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</si>
  <si>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</si>
  <si>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</si>
  <si>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</si>
  <si>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</si>
  <si>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</si>
  <si>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</si>
  <si>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</si>
  <si>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</si>
  <si>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</si>
  <si>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</si>
  <si>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</si>
  <si>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</si>
  <si>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</si>
  <si>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</si>
  <si>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</si>
  <si>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</si>
  <si>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</si>
  <si>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</si>
  <si>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</si>
  <si>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</si>
  <si>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</si>
  <si>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</si>
  <si>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</si>
  <si>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</si>
  <si>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</si>
  <si>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</si>
  <si>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</si>
  <si>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</si>
  <si>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</si>
  <si>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</si>
  <si>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</si>
  <si>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</si>
  <si>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</si>
  <si>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</si>
  <si>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</si>
  <si>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</si>
  <si>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</si>
  <si>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</si>
  <si>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</si>
  <si>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</si>
  <si>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</si>
  <si>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</si>
  <si>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</si>
  <si>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</si>
  <si>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</si>
  <si>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</si>
  <si>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</si>
  <si>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</si>
  <si>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</si>
  <si>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</si>
  <si>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</si>
  <si>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</si>
  <si>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</si>
  <si>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</si>
  <si>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</si>
  <si>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</si>
  <si>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</si>
  <si>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</si>
  <si>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</si>
  <si>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</si>
  <si>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</si>
  <si>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</si>
  <si>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</si>
  <si>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</si>
  <si>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</si>
  <si>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</si>
  <si>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</si>
  <si>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</si>
  <si>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</si>
  <si>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</si>
  <si>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</si>
  <si>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</si>
  <si>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</si>
  <si>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</si>
  <si>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</si>
  <si>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</si>
  <si>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</si>
  <si>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</si>
  <si>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</si>
  <si>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</si>
  <si>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</si>
  <si>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</si>
  <si>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</si>
  <si>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</si>
  <si>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</si>
  <si>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</si>
  <si>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</si>
  <si>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</si>
  <si>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</si>
  <si>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</si>
  <si>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</si>
  <si>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</si>
  <si>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</si>
  <si>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</si>
  <si>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</si>
  <si>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</si>
  <si>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</si>
  <si>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</si>
  <si>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</si>
  <si>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</si>
  <si>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</si>
  <si>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</si>
  <si>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</si>
  <si>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</si>
  <si>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</si>
  <si>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</si>
  <si>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</si>
  <si>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</si>
  <si>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</si>
  <si>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</si>
  <si>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</si>
  <si>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</si>
  <si>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</si>
  <si>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</si>
  <si>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</si>
  <si>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</si>
  <si>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</si>
  <si>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</si>
  <si>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</si>
  <si>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</si>
  <si>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</si>
  <si>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</si>
  <si>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</si>
  <si>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</si>
  <si>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</si>
  <si>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</si>
  <si>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</si>
  <si>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</si>
  <si>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</si>
  <si>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</si>
  <si>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</si>
  <si>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</si>
  <si>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</si>
  <si>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</si>
  <si>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</si>
  <si>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</si>
  <si>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</si>
  <si>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</si>
  <si>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</si>
  <si>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</si>
  <si>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</si>
  <si>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</si>
  <si>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</si>
  <si>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</si>
  <si>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</si>
  <si>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</si>
  <si>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</si>
  <si>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</si>
  <si>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</si>
  <si>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</si>
  <si>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</si>
  <si>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</si>
  <si>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</si>
  <si>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</si>
  <si>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</si>
  <si>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</si>
  <si>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</si>
  <si>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</si>
  <si>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</si>
  <si>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</si>
  <si>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</si>
  <si>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</si>
  <si>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</si>
  <si>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</si>
  <si>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</si>
  <si>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</si>
  <si>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</si>
  <si>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</si>
  <si>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</si>
  <si>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</si>
  <si>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</si>
  <si>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</si>
  <si>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</si>
  <si>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</si>
  <si>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</si>
  <si>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</si>
  <si>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</si>
  <si>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</si>
  <si>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</si>
  <si>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</si>
  <si>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</si>
  <si>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</si>
  <si>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</si>
  <si>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</si>
  <si>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</si>
  <si>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</si>
  <si>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</si>
  <si>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</si>
  <si>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</si>
  <si>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</si>
  <si>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</si>
  <si>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</si>
  <si>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</si>
  <si>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</si>
  <si>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</si>
  <si>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</si>
  <si>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</si>
  <si>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</si>
  <si>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</si>
  <si>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</si>
  <si>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</si>
  <si>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</si>
  <si>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</si>
  <si>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</si>
  <si>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</si>
  <si>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</si>
  <si>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</si>
  <si>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</si>
  <si>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</si>
  <si>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</si>
  <si>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</si>
  <si>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</si>
  <si>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</si>
  <si>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</si>
  <si>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</si>
  <si>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</si>
  <si>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</si>
  <si>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</si>
  <si>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</si>
  <si>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</si>
  <si>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</si>
  <si>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</si>
  <si>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</si>
  <si>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</si>
  <si>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</si>
  <si>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</si>
  <si>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</si>
  <si>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</si>
  <si>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</si>
  <si>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</si>
  <si>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</si>
  <si>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</si>
  <si>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</si>
  <si>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</si>
  <si>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</si>
  <si>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</si>
  <si>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</si>
  <si>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</si>
  <si>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</si>
  <si>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</si>
  <si>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</si>
  <si>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</si>
  <si>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</si>
  <si>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</si>
  <si>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</si>
  <si>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</si>
  <si>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</si>
  <si>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</si>
  <si>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</si>
  <si>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</si>
  <si>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</si>
  <si>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</si>
  <si>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</si>
  <si>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</si>
  <si>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</si>
  <si>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</si>
  <si>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</si>
  <si>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</si>
  <si>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</si>
  <si>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</si>
  <si>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</si>
  <si>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</si>
  <si>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</si>
  <si>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</si>
  <si>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</si>
  <si>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</si>
  <si>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</si>
  <si>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</si>
  <si>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</si>
  <si>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</si>
  <si>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</si>
  <si>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</si>
  <si>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</si>
  <si>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</si>
  <si>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</si>
  <si>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</si>
  <si>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</si>
  <si>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</si>
  <si>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</si>
  <si>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</si>
  <si>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</si>
  <si>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</si>
  <si>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</si>
  <si>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</si>
  <si>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</si>
  <si>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</si>
  <si>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</si>
  <si>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</si>
  <si>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</si>
  <si>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</si>
  <si>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</si>
  <si>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</si>
  <si>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</si>
  <si>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</si>
  <si>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</si>
  <si>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</si>
  <si>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</si>
  <si>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</si>
  <si>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</si>
  <si>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</si>
  <si>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</si>
  <si>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</si>
  <si>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</si>
  <si>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</si>
  <si>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</si>
  <si>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</si>
  <si>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</si>
  <si>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</si>
  <si>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</si>
  <si>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</si>
  <si>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</si>
  <si>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</si>
  <si>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</si>
  <si>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</si>
  <si>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</si>
  <si>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</si>
  <si>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</si>
  <si>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</si>
  <si>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</si>
  <si>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</si>
  <si>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</si>
  <si>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</si>
  <si>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</si>
  <si>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</si>
  <si>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</si>
  <si>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</si>
  <si>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</si>
  <si>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</si>
  <si>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</si>
  <si>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</si>
  <si>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</si>
  <si>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</si>
  <si>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</si>
  <si>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</si>
  <si>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</si>
  <si>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</si>
  <si>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</si>
  <si>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</si>
  <si>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</si>
  <si>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</si>
  <si>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</si>
  <si>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</si>
  <si>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</si>
  <si>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</si>
  <si>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</si>
  <si>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</si>
  <si>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</si>
  <si>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</si>
  <si>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</si>
  <si>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</si>
  <si>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</si>
  <si>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</si>
  <si>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</si>
  <si>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</si>
  <si>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</si>
  <si>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</si>
  <si>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</si>
  <si>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</si>
  <si>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</si>
  <si>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</si>
  <si>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</si>
  <si>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</si>
  <si>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</si>
  <si>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</si>
  <si>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</si>
  <si>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</si>
  <si>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</si>
  <si>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</si>
  <si>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</si>
  <si>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</si>
  <si>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</si>
  <si>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</si>
  <si>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</si>
  <si>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</si>
  <si>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</si>
  <si>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</si>
  <si>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</si>
  <si>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</si>
  <si>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</si>
  <si>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</si>
  <si>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</si>
  <si>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</si>
  <si>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</si>
  <si>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</si>
  <si>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</si>
  <si>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</si>
  <si>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</si>
  <si>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</si>
  <si>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</si>
  <si>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</si>
  <si>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</si>
  <si>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</si>
  <si>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</si>
  <si>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</si>
  <si>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</si>
  <si>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</si>
  <si>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</si>
  <si>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</si>
  <si>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</si>
  <si>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</si>
  <si>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</si>
  <si>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</si>
  <si>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</si>
  <si>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</si>
  <si>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</si>
  <si>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</si>
  <si>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</si>
  <si>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</si>
  <si>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</si>
  <si>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</si>
  <si>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</si>
  <si>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</si>
  <si>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</si>
  <si>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</si>
  <si>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</si>
  <si>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</si>
  <si>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</si>
  <si>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</si>
  <si>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</si>
  <si>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</si>
  <si>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</si>
  <si>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</si>
  <si>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</si>
  <si>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</si>
  <si>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</si>
  <si>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</si>
  <si>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</si>
  <si>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</si>
  <si>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</si>
  <si>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</si>
  <si>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</si>
  <si>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</si>
  <si>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</si>
  <si>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</si>
  <si>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</si>
  <si>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</si>
  <si>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</si>
  <si>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</si>
  <si>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</si>
  <si>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</si>
  <si>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</si>
  <si>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</si>
  <si>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</si>
  <si>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</si>
  <si>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</si>
  <si>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</si>
  <si>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</si>
  <si>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</si>
  <si>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</si>
  <si>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</si>
  <si>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</si>
  <si>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</si>
  <si>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</si>
  <si>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</si>
  <si>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</si>
  <si>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</si>
  <si>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</si>
  <si>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</si>
  <si>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</si>
  <si>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</si>
  <si>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</si>
  <si>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</si>
  <si>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</si>
  <si>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</si>
  <si>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</si>
  <si>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</si>
  <si>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</si>
  <si>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</si>
  <si>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</si>
  <si>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</si>
  <si>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</si>
  <si>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</si>
  <si>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</si>
  <si>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</si>
  <si>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</si>
  <si>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</si>
  <si>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</si>
  <si>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</si>
  <si>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</si>
  <si>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</si>
  <si>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</si>
  <si>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</si>
  <si>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</si>
  <si>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</si>
  <si>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</si>
  <si>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</si>
  <si>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</si>
  <si>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</si>
  <si>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</si>
  <si>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</si>
  <si>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</si>
  <si>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</si>
  <si>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</si>
  <si>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</si>
  <si>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</si>
  <si>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</si>
  <si>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</si>
  <si>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</si>
  <si>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</si>
  <si>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</si>
  <si>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</si>
  <si>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</si>
  <si>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</si>
  <si>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</si>
  <si>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</si>
  <si>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</si>
  <si>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</si>
  <si>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</si>
  <si>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</si>
  <si>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</si>
  <si>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</si>
  <si>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</si>
  <si>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</si>
  <si>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</si>
  <si>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</si>
  <si>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</si>
  <si>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</si>
  <si>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</si>
  <si>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</si>
  <si>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</si>
  <si>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</si>
  <si>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</si>
  <si>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</si>
  <si>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</si>
  <si>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</si>
  <si>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</si>
  <si>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</si>
  <si>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</si>
  <si>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</si>
  <si>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</si>
  <si>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</si>
  <si>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</si>
  <si>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</si>
  <si>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</si>
  <si>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</si>
  <si>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</si>
  <si>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</si>
  <si>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</si>
  <si>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</si>
  <si>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</si>
  <si>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</si>
  <si>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</si>
  <si>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</si>
  <si>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</si>
  <si>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</si>
  <si>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</si>
  <si>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</si>
  <si>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</si>
  <si>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</si>
  <si>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</si>
  <si>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</si>
  <si>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</si>
  <si>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</si>
  <si>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</si>
  <si>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</si>
  <si>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</si>
  <si>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</si>
  <si>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</si>
  <si>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</si>
  <si>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</si>
  <si>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</si>
  <si>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</si>
  <si>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</si>
  <si>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</si>
  <si>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</si>
  <si>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</si>
  <si>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</si>
  <si>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</si>
  <si>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</si>
  <si>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</si>
  <si>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</si>
  <si>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</si>
  <si>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</si>
  <si>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</si>
  <si>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</si>
  <si>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</si>
  <si>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</si>
  <si>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</si>
  <si>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</si>
  <si>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</si>
  <si>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</si>
  <si>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</si>
  <si>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</si>
  <si>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</si>
  <si>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</si>
  <si>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</si>
  <si>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</si>
  <si>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</si>
  <si>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</si>
  <si>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</si>
  <si>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</si>
  <si>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</si>
  <si>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</si>
  <si>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</si>
  <si>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</si>
  <si>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</si>
  <si>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</si>
  <si>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</si>
  <si>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</si>
  <si>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</si>
  <si>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</si>
  <si>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</si>
  <si>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</si>
  <si>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</si>
  <si>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</si>
  <si>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</si>
  <si>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</si>
  <si>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</si>
  <si>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</si>
  <si>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</si>
  <si>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</si>
  <si>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</si>
  <si>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</si>
  <si>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</si>
  <si>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</si>
  <si>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</si>
  <si>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</si>
  <si>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</si>
  <si>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</si>
  <si>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</si>
  <si>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</si>
  <si>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</si>
  <si>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</si>
  <si>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</si>
  <si>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</si>
  <si>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</si>
  <si>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</si>
  <si>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</si>
  <si>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</si>
  <si>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</si>
  <si>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</si>
  <si>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</si>
  <si>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</si>
  <si>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</si>
  <si>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</si>
  <si>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</si>
  <si>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</si>
  <si>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</si>
  <si>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</si>
  <si>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</si>
  <si>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</si>
  <si>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</si>
  <si>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</si>
  <si>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</si>
  <si>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</si>
  <si>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</si>
  <si>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</si>
  <si>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</si>
  <si>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</si>
  <si>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</si>
  <si>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</si>
  <si>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</si>
  <si>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</si>
  <si>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</si>
  <si>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</si>
  <si>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</si>
  <si>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</si>
  <si>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</si>
  <si>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</si>
  <si>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</si>
  <si>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</si>
  <si>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</si>
  <si>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</si>
  <si>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</si>
  <si>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</si>
  <si>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</si>
  <si>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</si>
  <si>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</si>
  <si>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</si>
  <si>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</si>
  <si>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</si>
  <si>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</si>
  <si>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</si>
  <si>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</si>
  <si>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</si>
  <si>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</si>
  <si>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</si>
  <si>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</si>
  <si>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</si>
  <si>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</si>
  <si>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</si>
  <si>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</si>
  <si>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</si>
  <si>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</si>
  <si>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</si>
  <si>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</si>
  <si>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</si>
  <si>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</si>
  <si>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</si>
  <si>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</si>
  <si>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</si>
  <si>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</si>
  <si>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</si>
  <si>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</si>
  <si>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</si>
  <si>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</si>
  <si>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</si>
  <si>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</si>
  <si>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</si>
  <si>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</si>
  <si>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</si>
  <si>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</si>
  <si>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</si>
  <si>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</si>
  <si>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</si>
  <si>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</si>
  <si>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</si>
  <si>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</si>
  <si>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</si>
  <si>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</si>
  <si>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</si>
  <si>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</si>
  <si>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</si>
  <si>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</si>
  <si>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</si>
  <si>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</si>
  <si>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</si>
  <si>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</si>
  <si>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</si>
  <si>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</si>
  <si>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</si>
  <si>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</si>
  <si>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</si>
  <si>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</si>
  <si>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</si>
  <si>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</si>
  <si>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</si>
  <si>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</si>
  <si>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</si>
  <si>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</si>
  <si>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</si>
  <si>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</si>
  <si>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</si>
  <si>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</si>
  <si>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</si>
  <si>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</si>
  <si>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</si>
  <si>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</si>
  <si>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</si>
  <si>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</si>
  <si>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</si>
  <si>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</si>
  <si>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</si>
  <si>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</si>
  <si>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</si>
  <si>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</si>
  <si>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</si>
  <si>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</si>
  <si>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</si>
  <si>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</si>
  <si>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</si>
  <si>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</si>
  <si>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</si>
  <si>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</si>
  <si>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</si>
  <si>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</si>
  <si>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</si>
  <si>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</si>
  <si>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</si>
  <si>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</si>
  <si>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</si>
  <si>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</si>
  <si>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</si>
  <si>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</si>
  <si>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</si>
  <si>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</si>
  <si>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</si>
  <si>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</si>
  <si>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</si>
  <si>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</si>
  <si>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</si>
  <si>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</si>
  <si>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</si>
  <si>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</si>
  <si>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</si>
  <si>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</si>
  <si>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</si>
  <si>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</si>
  <si>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</si>
  <si>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</si>
  <si>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</si>
  <si>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</si>
  <si>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</si>
  <si>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</si>
  <si>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</si>
  <si>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</si>
  <si>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</si>
  <si>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</si>
  <si>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</si>
  <si>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</si>
  <si>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</si>
  <si>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</si>
  <si>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</si>
  <si>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</si>
  <si>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</si>
  <si>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</si>
  <si>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</si>
  <si>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</si>
  <si>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</si>
  <si>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</si>
  <si>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</si>
  <si>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</si>
  <si>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</si>
  <si>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</si>
  <si>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</si>
  <si>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</si>
  <si>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</si>
  <si>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</si>
  <si>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</si>
  <si>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</si>
  <si>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</si>
  <si>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</si>
  <si>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</si>
  <si>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</si>
  <si>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</si>
  <si>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</si>
  <si>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</si>
  <si>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</si>
  <si>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</si>
  <si>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</si>
  <si>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</si>
  <si>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</si>
  <si>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</si>
  <si>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</si>
  <si>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</si>
  <si>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</si>
  <si>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</si>
  <si>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</si>
  <si>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</si>
  <si>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</si>
  <si>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</si>
  <si>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</si>
  <si>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</si>
  <si>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</si>
  <si>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</si>
  <si>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</si>
  <si>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</si>
  <si>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</si>
  <si>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</si>
  <si>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</si>
  <si>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</si>
  <si>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</si>
  <si>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</si>
  <si>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</si>
  <si>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</si>
  <si>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</si>
  <si>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</si>
  <si>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</si>
  <si>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</si>
  <si>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</si>
  <si>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</si>
  <si>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</si>
  <si>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</si>
  <si>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</si>
  <si>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</si>
  <si>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</si>
  <si>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</si>
  <si>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</si>
  <si>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</si>
  <si>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</si>
  <si>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</si>
  <si>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</si>
  <si>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</si>
  <si>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</si>
  <si>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</si>
  <si>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</si>
  <si>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</si>
  <si>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</si>
  <si>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</si>
  <si>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</si>
  <si>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</si>
  <si>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</si>
  <si>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</si>
  <si>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</si>
  <si>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</si>
  <si>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</si>
  <si>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</si>
  <si>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</si>
  <si>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</si>
  <si>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</si>
  <si>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</si>
  <si>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</si>
  <si>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</si>
  <si>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</si>
  <si>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</si>
  <si>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</si>
  <si>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</si>
  <si>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</si>
  <si>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</si>
  <si>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</si>
  <si>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</si>
  <si>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</si>
  <si>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</si>
  <si>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</si>
  <si>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</si>
  <si>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</si>
  <si>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</si>
  <si>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</si>
  <si>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</si>
  <si>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</si>
  <si>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</si>
  <si>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</si>
  <si>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</si>
  <si>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</si>
  <si>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</si>
  <si>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</si>
  <si>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</si>
  <si>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</si>
  <si>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</si>
  <si>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</si>
  <si>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</si>
  <si>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</si>
  <si>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</si>
  <si>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</si>
  <si>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</si>
  <si>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</si>
  <si>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</si>
  <si>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</si>
  <si>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</si>
  <si>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</si>
  <si>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</si>
  <si>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</si>
  <si>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</si>
  <si>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</si>
  <si>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</si>
  <si>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</si>
  <si>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</si>
  <si>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</si>
  <si>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</si>
  <si>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</si>
  <si>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</si>
  <si>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</si>
  <si>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</si>
  <si>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</si>
  <si>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</si>
  <si>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</si>
  <si>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</si>
  <si>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</si>
  <si>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</si>
  <si>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</si>
  <si>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</si>
  <si>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</si>
  <si>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</si>
  <si>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</si>
  <si>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</si>
  <si>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</si>
  <si>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</si>
  <si>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</si>
  <si>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</si>
  <si>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</si>
  <si>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</si>
  <si>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</si>
  <si>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</si>
  <si>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</si>
  <si>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</si>
  <si>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</si>
  <si>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</si>
  <si>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</si>
  <si>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</si>
  <si>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</si>
  <si>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</si>
  <si>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</si>
  <si>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</si>
  <si>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</si>
  <si>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</si>
  <si>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</si>
  <si>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</si>
  <si>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</si>
  <si>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</si>
  <si>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</si>
  <si>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</si>
  <si>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</si>
  <si>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</si>
  <si>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</si>
  <si>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</si>
  <si>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</si>
  <si>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</si>
  <si>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</si>
  <si>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</si>
  <si>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</si>
  <si>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</si>
  <si>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</si>
  <si>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</si>
  <si>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</si>
  <si>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</si>
  <si>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</si>
  <si>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</si>
  <si>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</si>
  <si>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</si>
  <si>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</si>
  <si>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</si>
  <si>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</si>
  <si>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</si>
  <si>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</si>
  <si>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</si>
  <si>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</si>
  <si>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</si>
  <si>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</si>
  <si>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</si>
  <si>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</si>
  <si>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</si>
  <si>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</si>
  <si>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</si>
  <si>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</si>
  <si>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</si>
  <si>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</si>
  <si>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</si>
  <si>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</si>
  <si>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</si>
  <si>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</si>
  <si>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</si>
  <si>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</si>
  <si>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</si>
  <si>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</si>
  <si>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</si>
  <si>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</si>
  <si>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</si>
  <si>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</si>
  <si>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</si>
  <si>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</si>
  <si>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</si>
  <si>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</si>
  <si>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</si>
  <si>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</si>
  <si>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</si>
  <si>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</si>
  <si>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</si>
  <si>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</si>
  <si>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</si>
  <si>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</si>
  <si>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</si>
  <si>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</si>
  <si>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</si>
  <si>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</si>
  <si>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</si>
  <si>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</si>
  <si>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</si>
  <si>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</si>
  <si>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</si>
  <si>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</si>
  <si>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</si>
  <si>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</si>
  <si>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</si>
  <si>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</si>
  <si>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</si>
  <si>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</si>
  <si>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</si>
  <si>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</si>
  <si>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</si>
  <si>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</si>
  <si>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</si>
  <si>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</si>
  <si>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</si>
  <si>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</si>
  <si>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</si>
  <si>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</si>
  <si>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</si>
  <si>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</si>
  <si>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</si>
  <si>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</si>
  <si>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</si>
  <si>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</si>
  <si>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</si>
  <si>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</si>
  <si>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</si>
  <si>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</si>
  <si>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</si>
  <si>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</si>
  <si>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</si>
  <si>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</si>
  <si>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</si>
  <si>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</si>
  <si>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</si>
  <si>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</si>
  <si>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</si>
  <si>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</si>
  <si>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</si>
  <si>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</si>
  <si>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</si>
  <si>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</si>
  <si>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</si>
  <si>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</si>
  <si>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</si>
  <si>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</si>
  <si>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</si>
  <si>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</si>
  <si>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</si>
  <si>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</si>
  <si>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</si>
  <si>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</si>
  <si>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</si>
  <si>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</si>
  <si>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</si>
  <si>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</si>
  <si>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</si>
  <si>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</si>
  <si>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</si>
  <si>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</si>
  <si>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</si>
  <si>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</si>
  <si>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</si>
  <si>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</si>
  <si>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</si>
  <si>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</si>
  <si>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</si>
  <si>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</si>
  <si>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</si>
  <si>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</si>
  <si>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</si>
  <si>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</si>
  <si>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</si>
  <si>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</si>
  <si>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</si>
  <si>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</si>
  <si>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</si>
  <si>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</si>
  <si>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</si>
  <si>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</si>
  <si>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</si>
  <si>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</si>
  <si>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</si>
  <si>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</si>
  <si>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</si>
  <si>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</si>
  <si>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</si>
  <si>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</si>
  <si>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</si>
  <si>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</si>
  <si>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</si>
  <si>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</si>
  <si>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</si>
  <si>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</si>
  <si>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</si>
  <si>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</si>
  <si>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</si>
  <si>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</si>
  <si>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</si>
  <si>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</si>
  <si>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</si>
  <si>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</si>
  <si>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</si>
  <si>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</si>
  <si>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</si>
  <si>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</si>
  <si>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</si>
  <si>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</si>
  <si>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</si>
  <si>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</si>
  <si>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</si>
  <si>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</si>
  <si>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</si>
  <si>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</si>
  <si>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</si>
  <si>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</si>
  <si>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</si>
  <si>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</si>
  <si>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</si>
  <si>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</si>
  <si>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</si>
  <si>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</si>
  <si>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</si>
  <si>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</si>
  <si>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</si>
  <si>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</si>
  <si>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</si>
  <si>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</si>
  <si>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</si>
  <si>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</si>
  <si>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</si>
  <si>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</si>
  <si>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</si>
  <si>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</si>
  <si>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</si>
  <si>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</si>
  <si>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</si>
  <si>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</si>
  <si>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</si>
  <si>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</si>
  <si>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</si>
  <si>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</si>
  <si>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</si>
  <si>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</si>
  <si>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</si>
  <si>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</si>
  <si>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</si>
  <si>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</si>
  <si>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</si>
  <si>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</si>
  <si>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</si>
  <si>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</si>
  <si>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</si>
  <si>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</si>
  <si>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</si>
  <si>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</si>
  <si>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</si>
  <si>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</si>
  <si>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</si>
  <si>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</si>
  <si>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</si>
  <si>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</si>
  <si>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</si>
  <si>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</si>
  <si>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</si>
  <si>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</si>
  <si>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</si>
  <si>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</si>
  <si>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</si>
  <si>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</si>
  <si>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</si>
  <si>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</si>
  <si>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</si>
  <si>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</si>
  <si>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</si>
  <si>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</si>
  <si>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</si>
  <si>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</si>
  <si>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</si>
  <si>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</si>
  <si>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</si>
  <si>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</si>
  <si>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</si>
  <si>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</si>
  <si>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</si>
  <si>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</si>
  <si>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</si>
  <si>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</si>
  <si>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</si>
  <si>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</si>
  <si>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</si>
  <si>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</si>
  <si>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</si>
  <si>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</si>
  <si>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</si>
  <si>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</si>
  <si>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</si>
  <si>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</si>
  <si>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</si>
  <si>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</si>
  <si>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</si>
  <si>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</si>
  <si>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</si>
  <si>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</si>
  <si>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</si>
  <si>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</si>
  <si>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</si>
  <si>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</si>
  <si>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</si>
  <si>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</si>
  <si>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</si>
  <si>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</si>
  <si>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</si>
  <si>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</si>
  <si>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</si>
  <si>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</si>
  <si>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</si>
  <si>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</si>
  <si>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</si>
  <si>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</si>
  <si>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</si>
  <si>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</si>
  <si>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</si>
  <si>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</si>
  <si>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</si>
  <si>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</si>
  <si>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</si>
  <si>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</si>
  <si>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</si>
  <si>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</si>
  <si>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</si>
  <si>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</si>
  <si>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</si>
  <si>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</si>
  <si>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</si>
  <si>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</si>
  <si>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</si>
  <si>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</si>
  <si>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</si>
  <si>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</si>
  <si>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</si>
  <si>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</si>
  <si>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</si>
  <si>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</si>
  <si>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</si>
  <si>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</si>
  <si>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</si>
  <si>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</si>
  <si>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</si>
  <si>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</si>
  <si>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</si>
  <si>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</si>
  <si>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</si>
  <si>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</si>
  <si>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</si>
  <si>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</si>
  <si>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</si>
  <si>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</si>
  <si>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</si>
  <si>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</si>
  <si>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</si>
  <si>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</si>
  <si>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</si>
  <si>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</si>
  <si>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</si>
  <si>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</si>
  <si>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</si>
  <si>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</si>
  <si>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</si>
  <si>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</si>
  <si>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</si>
  <si>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</si>
  <si>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</si>
  <si>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</si>
  <si>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</si>
  <si>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</si>
  <si>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</si>
  <si>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</si>
  <si>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</si>
  <si>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</si>
  <si>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</si>
  <si>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</si>
  <si>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</si>
  <si>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</si>
  <si>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</si>
  <si>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</si>
  <si>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</si>
  <si>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</si>
  <si>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</si>
  <si>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</si>
  <si>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</si>
  <si>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</si>
  <si>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</si>
  <si>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</si>
  <si>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</si>
  <si>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</si>
  <si>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</si>
  <si>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</si>
  <si>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</si>
  <si>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</si>
  <si>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</si>
  <si>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</si>
  <si>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</si>
  <si>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</si>
  <si>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</si>
  <si>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</si>
  <si>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</si>
  <si>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</si>
  <si>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</si>
  <si>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</si>
  <si>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</si>
  <si>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</si>
  <si>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</si>
  <si>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</si>
  <si>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</si>
  <si>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</si>
  <si>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</si>
  <si>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</si>
  <si>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</si>
  <si>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</si>
  <si>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</si>
  <si>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</si>
  <si>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</si>
  <si>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</si>
  <si>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</si>
  <si>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</si>
  <si>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</si>
  <si>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</si>
  <si>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</si>
  <si>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</si>
  <si>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</si>
  <si>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</si>
  <si>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</si>
  <si>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</si>
  <si>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</si>
  <si>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</si>
  <si>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</si>
  <si>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</si>
  <si>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</si>
  <si>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</si>
  <si>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</si>
  <si>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</si>
  <si>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</si>
  <si>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</si>
  <si>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</si>
  <si>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</si>
  <si>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</si>
  <si>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</si>
  <si>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</si>
  <si>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</si>
  <si>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</si>
  <si>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</si>
  <si>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</si>
  <si>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</si>
  <si>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</si>
  <si>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</si>
  <si>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</si>
  <si>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</si>
  <si>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</si>
  <si>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</si>
  <si>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</si>
  <si>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</si>
  <si>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</si>
  <si>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</si>
  <si>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</si>
  <si>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</si>
  <si>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</si>
  <si>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</si>
  <si>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</si>
  <si>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</si>
  <si>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</si>
  <si>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</si>
  <si>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</si>
  <si>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</si>
  <si>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</si>
  <si>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</si>
  <si>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</si>
  <si>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</si>
  <si>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</si>
  <si>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</si>
  <si>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</si>
  <si>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</si>
  <si>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</si>
  <si>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</si>
  <si>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</si>
  <si>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</si>
  <si>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</si>
  <si>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</si>
  <si>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</si>
  <si>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</si>
  <si>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</si>
  <si>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</si>
  <si>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</si>
  <si>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</si>
  <si>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</si>
  <si>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</si>
  <si>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</si>
  <si>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</si>
  <si>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</si>
  <si>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</si>
  <si>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</si>
  <si>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</si>
  <si>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</si>
  <si>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</si>
  <si>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</si>
  <si>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</si>
  <si>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</si>
  <si>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</si>
  <si>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</si>
  <si>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</si>
  <si>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</si>
  <si>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</si>
  <si>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</si>
  <si>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</si>
  <si>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</si>
  <si>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</si>
  <si>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</si>
  <si>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</si>
  <si>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</si>
  <si>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</si>
  <si>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</si>
  <si>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</si>
  <si>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</si>
  <si>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</si>
  <si>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</si>
  <si>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</si>
  <si>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</si>
  <si>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</si>
  <si>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</si>
  <si>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</si>
  <si>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</si>
  <si>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</si>
  <si>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</si>
  <si>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</si>
  <si>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</si>
  <si>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</si>
  <si>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</si>
  <si>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</si>
  <si>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</si>
  <si>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</si>
  <si>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</si>
  <si>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</si>
  <si>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</si>
  <si>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</si>
  <si>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</si>
  <si>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</si>
  <si>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</si>
  <si>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</si>
  <si>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</si>
  <si>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</si>
  <si>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</si>
  <si>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</si>
  <si>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</si>
  <si>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</si>
  <si>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</si>
  <si>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</si>
  <si>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</si>
  <si>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</si>
  <si>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</si>
  <si>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</si>
  <si>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</si>
  <si>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</si>
  <si>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</si>
  <si>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</si>
  <si>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</si>
  <si>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</si>
  <si>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</si>
  <si>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</si>
  <si>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</si>
  <si>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</si>
  <si>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</si>
  <si>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</si>
  <si>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</si>
  <si>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</si>
  <si>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</si>
  <si>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</si>
  <si>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</si>
  <si>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</si>
  <si>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</si>
  <si>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</si>
  <si>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</si>
  <si>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</si>
  <si>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</si>
  <si>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</si>
  <si>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</si>
  <si>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</si>
  <si>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</si>
  <si>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</si>
  <si>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</si>
  <si>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</si>
  <si>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</si>
  <si>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</si>
  <si>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</si>
  <si>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</si>
  <si>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</si>
  <si>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</si>
  <si>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</si>
  <si>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</si>
  <si>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</si>
  <si>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</si>
  <si>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</si>
  <si>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</si>
  <si>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</si>
  <si>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</si>
  <si>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</si>
  <si>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</si>
  <si>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</si>
  <si>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</si>
  <si>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</si>
  <si>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</si>
  <si>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</si>
  <si>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</si>
  <si>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</si>
  <si>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</si>
  <si>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</si>
  <si>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</si>
  <si>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</si>
  <si>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</si>
  <si>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</si>
  <si>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</si>
  <si>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</si>
  <si>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</si>
  <si>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</si>
  <si>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</si>
  <si>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</si>
  <si>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</si>
  <si>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</si>
  <si>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</si>
  <si>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</si>
  <si>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</si>
  <si>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</si>
  <si>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</si>
  <si>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</si>
  <si>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</si>
  <si>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</si>
  <si>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</si>
  <si>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</si>
  <si>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</si>
  <si>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</si>
  <si>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</si>
  <si>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</si>
  <si>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</si>
  <si>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</si>
  <si>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</si>
  <si>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</si>
  <si>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</si>
  <si>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</si>
  <si>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</si>
  <si>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</si>
  <si>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</si>
  <si>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</si>
  <si>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</si>
  <si>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</si>
  <si>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</si>
  <si>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</si>
  <si>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</si>
  <si>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</si>
  <si>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</si>
  <si>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</si>
  <si>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</si>
  <si>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</si>
  <si>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</si>
  <si>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</si>
  <si>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</si>
  <si>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</si>
  <si>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</si>
  <si>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</si>
  <si>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</si>
  <si>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</si>
  <si>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</si>
  <si>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</si>
  <si>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</si>
  <si>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</si>
  <si>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</si>
  <si>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</si>
  <si>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</si>
  <si>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</si>
  <si>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</si>
  <si>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</si>
  <si>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</si>
  <si>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</si>
  <si>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</si>
  <si>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</si>
  <si>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</si>
  <si>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</si>
  <si>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</si>
  <si>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</si>
  <si>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</si>
  <si>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</si>
  <si>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</si>
  <si>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</si>
  <si>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</si>
  <si>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</si>
  <si>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</si>
  <si>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</si>
  <si>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</si>
  <si>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</si>
  <si>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</si>
  <si>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</si>
  <si>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</si>
  <si>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</si>
  <si>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</si>
  <si>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</si>
  <si>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</si>
  <si>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</si>
  <si>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</si>
  <si>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</si>
  <si>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</si>
  <si>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</si>
  <si>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</si>
  <si>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</si>
  <si>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</si>
  <si>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</si>
  <si>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</si>
  <si>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</si>
  <si>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</si>
  <si>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</si>
  <si>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</si>
  <si>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</si>
  <si>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</si>
  <si>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</si>
  <si>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</si>
  <si>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</si>
  <si>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</si>
  <si>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</si>
  <si>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</si>
  <si>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</si>
  <si>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</si>
  <si>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</si>
  <si>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</si>
  <si>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</si>
  <si>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</si>
  <si>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</si>
  <si>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</si>
  <si>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</si>
  <si>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</si>
  <si>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</si>
  <si>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</si>
  <si>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</si>
  <si>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</si>
  <si>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</si>
  <si>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</si>
  <si>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</si>
  <si>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</si>
  <si>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</si>
  <si>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</si>
  <si>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</si>
  <si>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</si>
  <si>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</si>
  <si>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</si>
  <si>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</si>
  <si>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</si>
  <si>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</si>
  <si>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</si>
  <si>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</si>
  <si>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</si>
  <si>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</si>
  <si>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</si>
  <si>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</si>
  <si>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</si>
  <si>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</si>
  <si>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</si>
  <si>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</si>
  <si>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</si>
  <si>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</si>
  <si>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</si>
  <si>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</si>
  <si>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</si>
  <si>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</si>
  <si>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</si>
  <si>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</si>
  <si>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</si>
  <si>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</si>
  <si>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</si>
  <si>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</si>
  <si>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</si>
  <si>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</si>
  <si>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</si>
  <si>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</si>
  <si>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</si>
  <si>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</si>
  <si>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</si>
  <si>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</si>
  <si>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</si>
  <si>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</si>
  <si>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</si>
  <si>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</si>
  <si>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</si>
  <si>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</si>
  <si>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</si>
  <si>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</si>
  <si>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</si>
  <si>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</si>
  <si>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</si>
  <si>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</si>
  <si>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</si>
  <si>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</si>
  <si>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</si>
  <si>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</si>
  <si>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</si>
  <si>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</si>
  <si>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</si>
  <si>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</si>
  <si>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</si>
  <si>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</si>
  <si>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</si>
  <si>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</si>
  <si>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</si>
  <si>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</si>
  <si>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</si>
  <si>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</si>
  <si>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</si>
  <si>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</si>
  <si>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</si>
  <si>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</si>
  <si>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</si>
  <si>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</si>
  <si>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</si>
  <si>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</si>
  <si>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</si>
  <si>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</si>
  <si>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</si>
  <si>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</si>
  <si>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</si>
  <si>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</si>
  <si>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</si>
  <si>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</si>
  <si>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</si>
  <si>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</si>
  <si>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</si>
  <si>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</si>
  <si>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</si>
  <si>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</si>
  <si>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</si>
  <si>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</si>
  <si>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</si>
  <si>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</si>
  <si>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</si>
  <si>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</si>
  <si>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</si>
  <si>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</si>
  <si>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</si>
  <si>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</si>
  <si>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</si>
  <si>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</si>
  <si>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</si>
  <si>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</si>
  <si>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</si>
  <si>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</si>
  <si>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</si>
  <si>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</si>
  <si>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</si>
  <si>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</si>
  <si>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</si>
  <si>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</si>
  <si>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</si>
  <si>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</si>
  <si>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</si>
  <si>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</si>
  <si>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</si>
  <si>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</si>
  <si>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</si>
  <si>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</si>
  <si>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</si>
  <si>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</si>
  <si>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</si>
  <si>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</si>
  <si>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</si>
  <si>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</si>
  <si>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</si>
  <si>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</si>
  <si>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</si>
  <si>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</si>
  <si>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</si>
  <si>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</si>
  <si>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</si>
  <si>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</si>
  <si>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</si>
  <si>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</si>
  <si>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</si>
  <si>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</si>
  <si>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</si>
  <si>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</si>
  <si>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</si>
  <si>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</si>
  <si>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</si>
  <si>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</si>
  <si>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</si>
  <si>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</si>
  <si>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</si>
  <si>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</si>
  <si>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</si>
  <si>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</si>
  <si>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</si>
  <si>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</si>
  <si>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</si>
  <si>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</si>
  <si>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</si>
  <si>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</si>
  <si>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</si>
  <si>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</si>
  <si>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</si>
  <si>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</si>
  <si>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</si>
  <si>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</si>
  <si>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</si>
  <si>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</si>
  <si>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</si>
  <si>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</si>
  <si>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</si>
  <si>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</si>
  <si>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</si>
  <si>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</si>
  <si>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</si>
  <si>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</si>
  <si>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</si>
  <si>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</si>
  <si>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</si>
  <si>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</si>
  <si>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</si>
  <si>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</si>
  <si>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</si>
  <si>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</si>
  <si>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</si>
  <si>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</si>
  <si>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</si>
  <si>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</si>
  <si>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</si>
  <si>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</si>
  <si>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</si>
  <si>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</si>
  <si>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</si>
  <si>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</si>
  <si>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</si>
  <si>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</si>
  <si>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</si>
  <si>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</si>
  <si>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</si>
  <si>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</si>
  <si>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</si>
  <si>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</si>
  <si>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</si>
  <si>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</si>
  <si>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</si>
  <si>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</si>
  <si>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</si>
  <si>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</si>
  <si>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</si>
  <si>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</si>
  <si>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</si>
  <si>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</si>
  <si>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</si>
  <si>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</si>
  <si>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</si>
  <si>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</si>
  <si>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</si>
  <si>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</si>
  <si>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</si>
  <si>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</si>
  <si>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</si>
  <si>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</si>
  <si>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</si>
  <si>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</si>
  <si>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</si>
  <si>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</si>
  <si>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</si>
  <si>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</si>
  <si>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</si>
  <si>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</si>
  <si>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</si>
  <si>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</si>
  <si>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</si>
  <si>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</si>
  <si>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</si>
  <si>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</si>
  <si>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</si>
  <si>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</si>
  <si>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</si>
  <si>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</si>
  <si>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</si>
  <si>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</si>
  <si>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</si>
  <si>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</si>
  <si>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</si>
  <si>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</si>
  <si>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</si>
  <si>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</si>
  <si>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</si>
  <si>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</si>
  <si>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</si>
  <si>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</si>
  <si>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</si>
  <si>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</si>
  <si>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</si>
  <si>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</si>
  <si>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</si>
  <si>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</si>
  <si>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</si>
  <si>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</si>
  <si>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</si>
  <si>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</si>
  <si>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</si>
  <si>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</si>
  <si>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</si>
  <si>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</si>
  <si>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</si>
  <si>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</si>
  <si>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</si>
  <si>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</si>
  <si>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</si>
  <si>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</si>
  <si>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</si>
  <si>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</si>
  <si>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</si>
  <si>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</si>
  <si>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</si>
  <si>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</si>
  <si>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</si>
  <si>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</si>
  <si>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</si>
  <si>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</si>
  <si>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</si>
  <si>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</si>
  <si>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</si>
  <si>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</si>
  <si>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</si>
  <si>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</si>
  <si>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</si>
  <si>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</si>
  <si>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</si>
  <si>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</si>
  <si>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</si>
  <si>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</si>
  <si>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</si>
  <si>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</si>
  <si>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</si>
  <si>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</si>
  <si>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</si>
  <si>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</si>
  <si>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</si>
  <si>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</si>
  <si>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</si>
  <si>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</si>
  <si>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</si>
  <si>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</si>
  <si>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</si>
  <si>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</si>
  <si>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</si>
  <si>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</si>
  <si>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</si>
  <si>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</si>
  <si>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</si>
  <si>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</si>
  <si>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</si>
  <si>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</si>
  <si>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</si>
  <si>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</si>
  <si>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</si>
  <si>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</si>
  <si>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</si>
  <si>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</si>
  <si>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</si>
  <si>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</si>
  <si>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</si>
  <si>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</si>
  <si>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</si>
  <si>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</si>
  <si>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</si>
  <si>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</si>
  <si>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</si>
  <si>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</si>
  <si>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</si>
  <si>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</si>
  <si>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</si>
  <si>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</si>
  <si>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</si>
  <si>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</si>
  <si>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</si>
  <si>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</si>
  <si>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</si>
  <si>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</si>
  <si>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</si>
  <si>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</si>
  <si>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</si>
  <si>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</si>
  <si>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</si>
  <si>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</si>
  <si>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</si>
  <si>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</si>
  <si>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</si>
  <si>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</si>
  <si>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</si>
  <si>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</si>
  <si>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</si>
  <si>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</si>
  <si>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</si>
  <si>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</si>
  <si>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</si>
  <si>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</si>
  <si>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</si>
  <si>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</si>
  <si>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</si>
  <si>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</si>
  <si>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</si>
  <si>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</si>
  <si>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</si>
  <si>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</si>
  <si>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</si>
  <si>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</si>
  <si>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</si>
  <si>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</si>
  <si>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</si>
  <si>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</si>
  <si>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</si>
  <si>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</si>
  <si>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</si>
  <si>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</si>
  <si>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</si>
  <si>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</si>
  <si>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</si>
  <si>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</si>
  <si>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</si>
  <si>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</si>
  <si>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</si>
  <si>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</si>
  <si>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</si>
  <si>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</si>
  <si>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</si>
  <si>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</si>
  <si>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</si>
  <si>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</si>
  <si>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</si>
  <si>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</si>
  <si>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</si>
  <si>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</si>
  <si>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</si>
  <si>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</si>
  <si>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</si>
  <si>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</si>
  <si>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</si>
  <si>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</si>
  <si>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</si>
  <si>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</si>
  <si>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</si>
  <si>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</si>
  <si>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</si>
  <si>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</si>
  <si>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</si>
  <si>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</si>
  <si>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</si>
  <si>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</si>
  <si>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</si>
  <si>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</si>
  <si>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</si>
  <si>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</si>
  <si>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</si>
  <si>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</si>
  <si>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</si>
  <si>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</si>
  <si>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</si>
  <si>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</si>
  <si>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</si>
  <si>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</si>
  <si>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</si>
  <si>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</si>
  <si>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</si>
  <si>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</si>
  <si>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</si>
  <si>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</si>
  <si>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</si>
  <si>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</si>
  <si>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</si>
  <si>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</si>
  <si>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</si>
  <si>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</si>
  <si>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</si>
  <si>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</si>
  <si>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</si>
  <si>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</si>
  <si>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</si>
  <si>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</si>
  <si>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</si>
  <si>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</si>
  <si>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</si>
  <si>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</si>
  <si>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</si>
  <si>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</si>
  <si>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</si>
  <si>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</si>
  <si>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</si>
  <si>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</si>
  <si>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</si>
  <si>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</si>
  <si>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</si>
  <si>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</si>
  <si>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</si>
  <si>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</si>
  <si>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</si>
  <si>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</si>
  <si>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</si>
  <si>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</si>
  <si>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</si>
  <si>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</si>
  <si>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</si>
  <si>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</si>
  <si>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</si>
  <si>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</si>
  <si>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</si>
  <si>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</si>
  <si>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</si>
  <si>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</si>
  <si>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</si>
  <si>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</si>
  <si>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</si>
  <si>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</si>
  <si>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</si>
  <si>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</si>
  <si>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</si>
  <si>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</si>
  <si>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</si>
  <si>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</si>
  <si>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</si>
  <si>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</si>
  <si>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</si>
  <si>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</si>
  <si>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</si>
  <si>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</si>
  <si>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</si>
  <si>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</si>
  <si>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</si>
  <si>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</si>
  <si>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</si>
  <si>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</si>
  <si>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</si>
  <si>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</si>
  <si>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</si>
  <si>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</si>
  <si>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</si>
  <si>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</si>
  <si>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</si>
  <si>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</si>
  <si>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</si>
  <si>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</si>
  <si>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</si>
  <si>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</si>
  <si>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</si>
  <si>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</si>
  <si>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</si>
  <si>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</si>
  <si>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</si>
  <si>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</si>
  <si>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</si>
  <si>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</si>
  <si>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</si>
  <si>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</si>
  <si>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</si>
  <si>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</si>
  <si>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</si>
  <si>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</si>
  <si>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</si>
  <si>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</si>
  <si>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</si>
  <si>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</si>
  <si>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</si>
  <si>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</si>
  <si>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</si>
  <si>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</si>
  <si>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</si>
  <si>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</si>
  <si>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</si>
  <si>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</si>
  <si>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</si>
  <si>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</si>
  <si>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</si>
  <si>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</si>
  <si>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</si>
  <si>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</si>
  <si>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</si>
  <si>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</si>
  <si>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</si>
  <si>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</si>
  <si>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</si>
  <si>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</si>
  <si>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</si>
  <si>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</si>
  <si>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</si>
  <si>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</si>
  <si>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</si>
  <si>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</si>
  <si>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</si>
  <si>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</si>
  <si>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</si>
  <si>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</si>
  <si>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</si>
  <si>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</si>
  <si>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</si>
  <si>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</si>
  <si>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</si>
  <si>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</si>
  <si>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</si>
  <si>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</si>
  <si>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</si>
  <si>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</si>
  <si>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</si>
  <si>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</si>
  <si>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</si>
  <si>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</si>
  <si>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</si>
  <si>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</si>
  <si>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</si>
  <si>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</si>
  <si>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</si>
  <si>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</si>
  <si>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</si>
  <si>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</si>
  <si>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</si>
  <si>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</si>
  <si>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</si>
  <si>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</si>
  <si>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</si>
  <si>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</si>
  <si>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</si>
  <si>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</si>
  <si>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</si>
  <si>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</si>
  <si>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</si>
  <si>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</si>
  <si>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</si>
  <si>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</si>
  <si>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</si>
  <si>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</si>
  <si>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</si>
  <si>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</si>
  <si>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</si>
  <si>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</si>
  <si>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</si>
  <si>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</si>
  <si>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</si>
  <si>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</si>
  <si>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</si>
  <si>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</si>
  <si>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</si>
  <si>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</si>
  <si>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</si>
  <si>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</si>
  <si>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</si>
  <si>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</si>
  <si>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</si>
  <si>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</si>
  <si>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</si>
  <si>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</si>
  <si>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</si>
  <si>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</si>
  <si>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</si>
  <si>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</si>
  <si>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</si>
  <si>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</si>
  <si>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</si>
  <si>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</si>
  <si>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</si>
  <si>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</si>
  <si>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</si>
  <si>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</si>
  <si>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</si>
  <si>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</si>
  <si>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</si>
  <si>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</si>
  <si>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</si>
  <si>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</si>
  <si>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</si>
  <si>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</si>
  <si>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</si>
  <si>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</si>
  <si>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</si>
  <si>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</si>
  <si>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</si>
  <si>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</si>
  <si>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</si>
  <si>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</si>
  <si>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</si>
  <si>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</si>
  <si>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</si>
  <si>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</si>
  <si>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</si>
  <si>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</si>
  <si>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</si>
  <si>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</si>
  <si>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</si>
  <si>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</si>
  <si>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</si>
  <si>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</si>
  <si>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</si>
  <si>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</si>
  <si>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</si>
  <si>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</si>
  <si>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</si>
  <si>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</si>
  <si>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</si>
  <si>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</si>
  <si>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</si>
  <si>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</si>
  <si>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</si>
  <si>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</si>
  <si>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</si>
  <si>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</si>
  <si>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</si>
  <si>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</si>
  <si>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</si>
  <si>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</si>
  <si>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</si>
  <si>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</si>
  <si>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</si>
  <si>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</si>
  <si>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</si>
  <si>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</si>
  <si>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</si>
  <si>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</si>
  <si>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</si>
  <si>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</si>
  <si>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</si>
  <si>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</si>
  <si>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</si>
  <si>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</si>
  <si>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</si>
  <si>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</si>
  <si>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</si>
  <si>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</si>
  <si>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</si>
  <si>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</si>
  <si>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</si>
  <si>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</si>
  <si>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</si>
  <si>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</si>
  <si>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</si>
  <si>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</si>
  <si>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</si>
  <si>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</si>
  <si>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</si>
  <si>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</si>
  <si>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</si>
  <si>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</si>
  <si>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</si>
  <si>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</si>
  <si>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</si>
  <si>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</si>
  <si>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</si>
  <si>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</si>
  <si>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</si>
  <si>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</si>
  <si>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</si>
  <si>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</si>
  <si>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</si>
  <si>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</si>
  <si>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</si>
  <si>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</si>
  <si>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</si>
  <si>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</si>
  <si>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</si>
  <si>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</si>
  <si>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</si>
  <si>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</si>
  <si>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</si>
  <si>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</si>
  <si>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</si>
  <si>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</si>
  <si>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</si>
  <si>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</si>
  <si>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</si>
  <si>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</si>
  <si>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</si>
  <si>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</si>
  <si>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</si>
  <si>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</si>
  <si>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</si>
  <si>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</si>
  <si>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</si>
  <si>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</si>
  <si>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</si>
  <si>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</si>
  <si>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</si>
  <si>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</si>
  <si>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</si>
  <si>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</si>
  <si>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</si>
  <si>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</si>
  <si>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</si>
  <si>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</si>
  <si>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</si>
  <si>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</si>
  <si>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</si>
  <si>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</si>
  <si>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</si>
  <si>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</si>
  <si>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</si>
  <si>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</si>
  <si>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</si>
  <si>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</si>
  <si>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</si>
  <si>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</si>
  <si>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</si>
  <si>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</si>
  <si>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</si>
  <si>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</si>
  <si>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</si>
  <si>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</si>
  <si>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</si>
  <si>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</si>
  <si>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</si>
  <si>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</si>
  <si>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</si>
  <si>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</si>
  <si>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</si>
  <si>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</si>
  <si>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</si>
  <si>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</si>
  <si>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</si>
  <si>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</si>
  <si>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</si>
  <si>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</si>
  <si>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</si>
  <si>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</si>
  <si>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</si>
  <si>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</si>
  <si>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</si>
  <si>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</si>
  <si>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</si>
  <si>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</si>
  <si>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</si>
  <si>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</si>
  <si>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</si>
  <si>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</si>
  <si>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</si>
  <si>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</si>
  <si>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</si>
  <si>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</si>
  <si>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</si>
  <si>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</si>
  <si>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</si>
  <si>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</si>
  <si>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</si>
  <si>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</si>
  <si>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</si>
  <si>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</si>
  <si>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</si>
  <si>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</si>
  <si>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</si>
  <si>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</si>
  <si>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</si>
  <si>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</si>
  <si>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</si>
  <si>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</si>
  <si>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</si>
  <si>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</si>
  <si>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</si>
  <si>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</si>
  <si>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</si>
  <si>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</si>
  <si>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</si>
  <si>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</si>
  <si>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</si>
  <si>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</si>
  <si>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</si>
  <si>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</si>
  <si>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</si>
  <si>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</si>
  <si>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</si>
  <si>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</si>
  <si>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</si>
  <si>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</si>
  <si>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</si>
  <si>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</si>
  <si>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</si>
  <si>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</si>
  <si>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</si>
  <si>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</si>
  <si>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</si>
  <si>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</si>
  <si>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</si>
  <si>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</si>
  <si>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</si>
  <si>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</si>
  <si>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</si>
  <si>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</si>
  <si>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</si>
  <si>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</si>
  <si>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</si>
  <si>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</si>
  <si>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</si>
  <si>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</si>
  <si>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</si>
  <si>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</si>
  <si>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</si>
  <si>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</si>
  <si>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</si>
  <si>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</si>
  <si>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</si>
  <si>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</si>
  <si>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</si>
  <si>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</si>
  <si>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</si>
  <si>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</si>
  <si>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</si>
  <si>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</si>
  <si>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</si>
  <si>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</si>
  <si>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</si>
  <si>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</si>
  <si>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</si>
  <si>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</si>
  <si>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</si>
  <si>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</si>
  <si>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</si>
  <si>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</si>
  <si>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</si>
  <si>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</si>
  <si>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</si>
  <si>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</si>
  <si>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</si>
  <si>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</si>
  <si>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</si>
  <si>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</si>
  <si>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</si>
  <si>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</si>
  <si>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</si>
  <si>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</si>
  <si>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</si>
  <si>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</si>
  <si>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</si>
  <si>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</si>
  <si>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</si>
  <si>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</si>
  <si>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</si>
  <si>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</si>
  <si>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</si>
  <si>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</si>
  <si>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</si>
  <si>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</si>
  <si>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</si>
  <si>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</si>
  <si>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</si>
  <si>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</si>
  <si>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</si>
  <si>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</si>
  <si>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</si>
  <si>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</si>
  <si>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</si>
  <si>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</si>
  <si>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</si>
  <si>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</si>
  <si>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</si>
  <si>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</si>
  <si>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</si>
  <si>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</si>
  <si>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</si>
  <si>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</si>
  <si>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</si>
  <si>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</si>
  <si>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</si>
  <si>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</si>
  <si>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</si>
  <si>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</si>
  <si>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</si>
  <si>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</si>
  <si>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</si>
  <si>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</si>
  <si>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</si>
  <si>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</si>
  <si>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</si>
  <si>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</si>
  <si>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</si>
  <si>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</si>
  <si>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</si>
  <si>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</si>
  <si>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</si>
  <si>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</si>
  <si>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</si>
  <si>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</si>
  <si>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</si>
  <si>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</si>
  <si>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</si>
  <si>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</si>
  <si>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</si>
  <si>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</si>
  <si>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</si>
  <si>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</si>
  <si>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</si>
  <si>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</si>
  <si>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</si>
  <si>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</si>
  <si>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</si>
  <si>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</si>
  <si>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</si>
  <si>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</si>
  <si>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</si>
  <si>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</si>
  <si>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</si>
  <si>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</si>
  <si>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</si>
  <si>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</si>
  <si>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</si>
  <si>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</si>
  <si>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</si>
  <si>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</si>
  <si>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</si>
  <si>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</si>
  <si>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</si>
  <si>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</si>
  <si>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</si>
  <si>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</si>
  <si>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</si>
  <si>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</si>
  <si>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</si>
  <si>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</si>
  <si>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</si>
  <si>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</si>
  <si>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</si>
  <si>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</si>
  <si>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</si>
  <si>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</si>
  <si>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</si>
  <si>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</si>
  <si>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</si>
  <si>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</si>
  <si>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</si>
  <si>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</si>
  <si>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</si>
  <si>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</si>
  <si>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</si>
  <si>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</si>
  <si>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</si>
  <si>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</si>
  <si>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</si>
  <si>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</si>
  <si>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</si>
  <si>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</si>
  <si>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</si>
  <si>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</si>
  <si>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</si>
  <si>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</si>
  <si>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</si>
  <si>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</si>
  <si>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</si>
  <si>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</si>
  <si>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</si>
  <si>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</si>
  <si>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</si>
  <si>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</si>
  <si>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</si>
  <si>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</si>
  <si>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</si>
  <si>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</si>
  <si>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</si>
  <si>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</si>
  <si>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</si>
  <si>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</si>
  <si>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</si>
  <si>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</si>
  <si>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</si>
  <si>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</si>
  <si>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</si>
  <si>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</si>
  <si>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</si>
  <si>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</si>
  <si>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</si>
  <si>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</si>
  <si>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</si>
  <si>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</si>
  <si>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</si>
  <si>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</si>
  <si>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</si>
  <si>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</si>
  <si>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</si>
  <si>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</si>
  <si>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</si>
  <si>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</si>
  <si>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</si>
  <si>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</si>
  <si>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</si>
  <si>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</si>
  <si>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</si>
  <si>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</si>
  <si>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</si>
  <si>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</si>
  <si>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</si>
  <si>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</si>
  <si>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</si>
  <si>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</si>
  <si>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</si>
  <si>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</si>
  <si>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</si>
  <si>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</si>
  <si>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</si>
  <si>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</si>
  <si>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</si>
  <si>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</si>
  <si>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</si>
  <si>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</si>
  <si>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</si>
  <si>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</si>
  <si>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</si>
  <si>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</si>
  <si>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</si>
  <si>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</si>
  <si>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</si>
  <si>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</si>
  <si>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</si>
  <si>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</si>
  <si>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</si>
  <si>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</si>
  <si>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</si>
  <si>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</si>
  <si>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</si>
  <si>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</si>
  <si>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</si>
  <si>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</si>
  <si>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</si>
  <si>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</si>
  <si>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</si>
  <si>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</si>
  <si>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</si>
  <si>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</si>
  <si>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</si>
  <si>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</si>
  <si>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</si>
  <si>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</si>
  <si>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</si>
  <si>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</si>
  <si>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</si>
  <si>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</si>
  <si>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</si>
  <si>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</si>
  <si>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</si>
  <si>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</si>
  <si>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</si>
  <si>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</si>
  <si>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</si>
  <si>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</si>
  <si>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</si>
  <si>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</si>
  <si>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</si>
  <si>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</si>
  <si>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</si>
  <si>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</si>
  <si>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</si>
  <si>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</si>
  <si>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</si>
  <si>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</si>
  <si>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</si>
  <si>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</si>
  <si>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</si>
  <si>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</si>
  <si>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</si>
  <si>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</si>
  <si>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</si>
  <si>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</si>
  <si>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</si>
  <si>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</si>
  <si>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</si>
  <si>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</si>
  <si>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</si>
  <si>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</si>
  <si>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</si>
  <si>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</si>
  <si>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</si>
  <si>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</si>
  <si>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</si>
  <si>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</si>
  <si>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</si>
  <si>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</si>
  <si>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</si>
  <si>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</si>
  <si>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</si>
  <si>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</si>
  <si>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</si>
  <si>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</si>
  <si>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</si>
  <si>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</si>
  <si>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</si>
  <si>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</si>
  <si>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</si>
  <si>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</si>
  <si>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</si>
  <si>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</si>
  <si>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</si>
  <si>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</si>
  <si>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</si>
  <si>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</si>
  <si>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</si>
  <si>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</si>
  <si>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</si>
  <si>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</si>
  <si>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</si>
  <si>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</si>
  <si>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</si>
  <si>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</si>
  <si>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</si>
  <si>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</si>
  <si>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</si>
  <si>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</si>
  <si>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</si>
  <si>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</si>
  <si>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</si>
  <si>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</si>
  <si>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</si>
  <si>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</si>
  <si>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</si>
  <si>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</si>
  <si>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</si>
  <si>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</si>
  <si>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</si>
  <si>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</si>
  <si>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</si>
  <si>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</si>
  <si>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</si>
  <si>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</si>
  <si>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</si>
  <si>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</si>
  <si>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</si>
  <si>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</si>
  <si>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</si>
  <si>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</si>
  <si>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</si>
  <si>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</si>
  <si>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</si>
  <si>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</si>
  <si>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</si>
  <si>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</si>
  <si>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</si>
  <si>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</si>
  <si>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</si>
  <si>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</si>
  <si>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</si>
  <si>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</si>
  <si>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</si>
  <si>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</si>
  <si>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</si>
  <si>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</si>
  <si>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</si>
  <si>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</si>
  <si>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</si>
  <si>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</si>
  <si>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</si>
  <si>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</si>
  <si>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</si>
  <si>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</si>
  <si>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</si>
  <si>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</si>
  <si>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</si>
  <si>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</si>
  <si>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</si>
  <si>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</si>
  <si>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</si>
  <si>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</si>
  <si>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</si>
  <si>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</si>
  <si>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</si>
  <si>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</si>
  <si>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</si>
  <si>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</si>
  <si>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</si>
  <si>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</si>
  <si>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</si>
  <si>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</si>
  <si>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</si>
  <si>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</si>
  <si>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</si>
  <si>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</si>
  <si>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</si>
  <si>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</si>
  <si>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</si>
  <si>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</si>
  <si>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</si>
  <si>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</si>
  <si>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</si>
  <si>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</si>
  <si>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</si>
  <si>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</si>
  <si>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</si>
  <si>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</si>
  <si>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</si>
  <si>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</si>
  <si>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</si>
  <si>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</si>
  <si>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</si>
  <si>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</si>
  <si>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</si>
  <si>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</si>
  <si>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</si>
  <si>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</si>
  <si>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</si>
  <si>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</si>
  <si>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</si>
  <si>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</si>
  <si>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</si>
  <si>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</si>
  <si>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</si>
  <si>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</si>
  <si>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</si>
  <si>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</si>
  <si>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</si>
  <si>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</si>
  <si>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</si>
  <si>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</si>
  <si>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</si>
  <si>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</si>
  <si>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</si>
  <si>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</si>
  <si>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</si>
  <si>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</si>
  <si>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</si>
  <si>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</si>
  <si>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</si>
  <si>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</si>
  <si>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</si>
  <si>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</si>
  <si>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</si>
  <si>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</si>
  <si>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</si>
  <si>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</si>
  <si>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</si>
  <si>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</si>
  <si>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</si>
  <si>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</si>
  <si>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</si>
  <si>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</si>
  <si>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</si>
  <si>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</si>
  <si>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</si>
  <si>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</si>
  <si>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</si>
  <si>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</si>
  <si>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</si>
  <si>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</si>
  <si>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</si>
  <si>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</si>
  <si>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</si>
  <si>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</si>
  <si>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</si>
  <si>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</si>
  <si>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</si>
  <si>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</si>
  <si>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</si>
  <si>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</si>
  <si>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</si>
  <si>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</si>
  <si>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</si>
  <si>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</si>
  <si>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</si>
  <si>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</si>
  <si>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</si>
  <si>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</si>
  <si>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</si>
  <si>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</si>
  <si>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</si>
  <si>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</si>
  <si>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</si>
  <si>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</si>
  <si>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</si>
  <si>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</si>
  <si>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</si>
  <si>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</si>
  <si>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</si>
  <si>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</si>
  <si>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</si>
  <si>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</si>
  <si>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</si>
  <si>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</si>
  <si>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</si>
  <si>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</si>
  <si>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</si>
  <si>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</si>
  <si>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</si>
  <si>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</si>
  <si>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</si>
  <si>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</si>
  <si>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</si>
  <si>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</si>
  <si>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</si>
  <si>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</si>
  <si>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</si>
  <si>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</si>
  <si>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</si>
  <si>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</si>
  <si>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</si>
  <si>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</si>
  <si>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</si>
  <si>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</si>
  <si>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</si>
  <si>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</si>
  <si>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</si>
  <si>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</si>
  <si>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</si>
  <si>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</si>
  <si>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</si>
  <si>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</si>
  <si>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</si>
  <si>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</si>
  <si>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</si>
  <si>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</si>
  <si>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</si>
  <si>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</si>
  <si>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</si>
  <si>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</si>
  <si>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</si>
  <si>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</si>
  <si>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</si>
  <si>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</si>
  <si>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</si>
  <si>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</si>
  <si>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</si>
  <si>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</si>
  <si>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</si>
  <si>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</si>
  <si>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</si>
  <si>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</si>
  <si>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</si>
  <si>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</si>
  <si>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</si>
  <si>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</si>
  <si>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</si>
  <si>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</si>
  <si>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</si>
  <si>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</si>
  <si>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</si>
  <si>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</si>
  <si>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</si>
  <si>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</si>
  <si>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</si>
  <si>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</si>
  <si>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</si>
  <si>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</si>
  <si>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</si>
  <si>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</si>
  <si>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</si>
  <si>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</si>
  <si>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</si>
  <si>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</si>
  <si>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</si>
  <si>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</si>
  <si>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</si>
  <si>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</si>
  <si>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</si>
  <si>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</si>
  <si>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</si>
  <si>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</si>
  <si>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</si>
  <si>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</si>
  <si>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</si>
  <si>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</si>
  <si>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</si>
  <si>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</si>
  <si>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</si>
  <si>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</si>
  <si>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</si>
  <si>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</si>
  <si>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</si>
  <si>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</si>
  <si>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</si>
  <si>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</si>
  <si>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</si>
  <si>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</si>
  <si>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</si>
  <si>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</si>
  <si>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</si>
  <si>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</si>
  <si>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</si>
  <si>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</si>
  <si>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</si>
  <si>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</si>
  <si>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</si>
  <si>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</si>
  <si>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</si>
  <si>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</si>
  <si>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</si>
  <si>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</si>
  <si>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</si>
  <si>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</si>
  <si>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</si>
  <si>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</si>
  <si>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</si>
  <si>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</si>
  <si>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</si>
  <si>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</si>
  <si>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</si>
  <si>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</si>
  <si>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</si>
  <si>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</si>
  <si>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</si>
  <si>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</si>
  <si>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</si>
  <si>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</si>
  <si>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</si>
  <si>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</si>
  <si>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</si>
  <si>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</si>
  <si>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</si>
  <si>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</si>
  <si>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</si>
  <si>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</si>
  <si>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</si>
  <si>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</si>
  <si>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</si>
  <si>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</si>
  <si>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</si>
  <si>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</si>
  <si>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</si>
  <si>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</si>
  <si>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</si>
  <si>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</si>
  <si>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</si>
  <si>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</si>
  <si>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</si>
  <si>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</si>
  <si>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</si>
  <si>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</si>
  <si>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</si>
  <si>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</si>
  <si>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</si>
  <si>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</si>
  <si>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</si>
  <si>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</si>
  <si>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</si>
  <si>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</si>
  <si>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</si>
  <si>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</si>
  <si>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</si>
  <si>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</si>
  <si>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</si>
  <si>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</si>
  <si>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</si>
  <si>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</si>
  <si>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</si>
  <si>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</si>
  <si>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</si>
  <si>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</si>
  <si>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</si>
  <si>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</si>
  <si>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</si>
  <si>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</si>
  <si>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</si>
  <si>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</si>
  <si>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</si>
  <si>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</si>
  <si>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</si>
  <si>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</si>
  <si>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</si>
  <si>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</si>
  <si>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</si>
  <si>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</si>
  <si>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</si>
  <si>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</si>
  <si>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</si>
  <si>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</si>
  <si>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</si>
  <si>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</si>
  <si>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</si>
  <si>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</si>
  <si>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</si>
  <si>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</si>
  <si>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</si>
  <si>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</si>
  <si>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</si>
  <si>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</si>
  <si>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</si>
  <si>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</si>
  <si>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</si>
  <si>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</si>
  <si>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</si>
  <si>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</si>
  <si>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</si>
  <si>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</si>
  <si>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</si>
  <si>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</si>
  <si>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</si>
  <si>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</si>
  <si>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</si>
  <si>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</si>
  <si>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</si>
  <si>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</si>
  <si>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</si>
  <si>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</si>
  <si>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</si>
  <si>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</si>
  <si>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</si>
  <si>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</si>
  <si>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</si>
  <si>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</si>
  <si>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</si>
  <si>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</si>
  <si>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</si>
  <si>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</si>
  <si>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</si>
  <si>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</si>
  <si>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</si>
  <si>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</si>
  <si>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</si>
  <si>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</si>
  <si>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</si>
  <si>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</si>
  <si>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</si>
  <si>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</si>
  <si>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</si>
  <si>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</si>
  <si>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</si>
  <si>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</si>
  <si>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</si>
  <si>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</si>
  <si>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</si>
  <si>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</si>
  <si>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</si>
  <si>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</si>
  <si>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</si>
  <si>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</si>
  <si>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</si>
  <si>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</si>
  <si>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</si>
  <si>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</si>
  <si>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</si>
  <si>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</si>
  <si>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</si>
  <si>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</si>
  <si>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</si>
  <si>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</si>
  <si>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</si>
  <si>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</si>
  <si>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</si>
  <si>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</si>
  <si>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</si>
  <si>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</si>
  <si>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</si>
  <si>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</si>
  <si>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</si>
  <si>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</si>
  <si>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</si>
  <si>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</si>
  <si>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</si>
  <si>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</si>
  <si>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</si>
  <si>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</si>
  <si>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</si>
  <si>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</si>
  <si>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</si>
  <si>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</si>
  <si>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</si>
  <si>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</si>
  <si>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</si>
  <si>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</si>
  <si>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</si>
  <si>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</si>
  <si>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</si>
  <si>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</si>
  <si>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</si>
  <si>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</si>
  <si>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</si>
  <si>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</si>
  <si>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</si>
  <si>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</si>
  <si>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</si>
  <si>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</si>
  <si>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</si>
  <si>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</si>
  <si>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</si>
  <si>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</si>
  <si>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</si>
  <si>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</si>
  <si>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</si>
  <si>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</si>
  <si>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</si>
  <si>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</si>
  <si>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</si>
  <si>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</si>
  <si>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</si>
  <si>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</si>
  <si>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</si>
  <si>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</si>
  <si>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</si>
  <si>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</si>
  <si>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</si>
  <si>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</si>
  <si>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</si>
  <si>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</si>
  <si>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</si>
  <si>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</si>
  <si>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</si>
  <si>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</si>
  <si>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</si>
  <si>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</si>
  <si>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</si>
  <si>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</si>
  <si>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</si>
  <si>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</si>
  <si>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</si>
  <si>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</si>
  <si>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</si>
  <si>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</si>
  <si>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</si>
  <si>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</si>
  <si>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</si>
  <si>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</si>
  <si>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</si>
  <si>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</si>
  <si>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</si>
  <si>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</si>
  <si>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</si>
  <si>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</si>
  <si>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</si>
  <si>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</si>
  <si>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</si>
  <si>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</si>
  <si>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</si>
  <si>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</si>
  <si>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</si>
  <si>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</si>
  <si>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</si>
  <si>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</si>
  <si>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</si>
  <si>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</si>
  <si>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</si>
  <si>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</si>
  <si>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</si>
  <si>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</si>
  <si>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</si>
  <si>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</si>
  <si>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</si>
  <si>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</si>
  <si>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</si>
  <si>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</si>
  <si>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</si>
  <si>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</si>
  <si>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</si>
  <si>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</si>
  <si>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</si>
  <si>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</si>
  <si>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</si>
  <si>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</si>
  <si>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</si>
  <si>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</si>
  <si>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</si>
  <si>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</si>
  <si>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</si>
  <si>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</si>
  <si>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</si>
  <si>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</si>
  <si>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</si>
  <si>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</si>
  <si>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</si>
  <si>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</si>
  <si>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</si>
  <si>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</si>
  <si>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</si>
  <si>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</si>
  <si>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</si>
  <si>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</si>
  <si>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</si>
  <si>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</si>
  <si>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</si>
  <si>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</si>
  <si>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</si>
  <si>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</si>
  <si>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</si>
  <si>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</si>
  <si>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</si>
  <si>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</si>
  <si>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</si>
  <si>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</si>
  <si>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</si>
  <si>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</si>
  <si>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</si>
  <si>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</si>
  <si>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</si>
  <si>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</si>
  <si>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</si>
  <si>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</si>
  <si>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</si>
  <si>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</si>
  <si>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</si>
  <si>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</si>
  <si>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</si>
  <si>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</si>
  <si>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</si>
  <si>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</si>
  <si>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</si>
  <si>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</si>
  <si>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</si>
  <si>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</si>
  <si>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</si>
  <si>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</si>
  <si>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</si>
  <si>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</si>
  <si>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</si>
  <si>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</si>
  <si>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</si>
  <si>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</si>
  <si>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</si>
  <si>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</si>
  <si>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</si>
  <si>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</si>
  <si>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</si>
  <si>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</si>
  <si>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</si>
  <si>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</si>
  <si>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</si>
  <si>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</si>
  <si>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</si>
  <si>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</si>
  <si>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</si>
  <si>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</si>
  <si>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</si>
  <si>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</si>
  <si>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</si>
  <si>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</si>
  <si>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</si>
  <si>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</si>
  <si>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</si>
  <si>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</si>
  <si>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</si>
  <si>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</si>
  <si>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</si>
  <si>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</si>
  <si>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</si>
  <si>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</si>
  <si>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</si>
  <si>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</si>
  <si>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</si>
  <si>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</si>
  <si>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</si>
  <si>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</si>
  <si>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</si>
  <si>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</si>
  <si>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</si>
  <si>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</si>
  <si>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</si>
  <si>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</si>
  <si>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</si>
  <si>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</si>
  <si>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</si>
  <si>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</si>
  <si>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</si>
  <si>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</si>
  <si>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</si>
  <si>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</si>
  <si>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</si>
  <si>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</si>
  <si>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</si>
  <si>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</si>
  <si>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</si>
  <si>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</si>
  <si>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</si>
  <si>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</si>
  <si>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</si>
  <si>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</si>
  <si>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</si>
  <si>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</si>
  <si>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</si>
  <si>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</si>
  <si>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</si>
  <si>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</si>
  <si>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</si>
  <si>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</si>
  <si>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</si>
  <si>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</si>
  <si>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</si>
  <si>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</si>
  <si>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</si>
  <si>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</si>
  <si>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</si>
  <si>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</si>
  <si>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</si>
  <si>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</si>
  <si>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</si>
  <si>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</si>
  <si>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</si>
  <si>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</si>
  <si>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</si>
  <si>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</si>
  <si>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</si>
  <si>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</si>
  <si>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</si>
  <si>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</si>
  <si>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</si>
  <si>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</si>
  <si>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</si>
  <si>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</si>
  <si>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</si>
  <si>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</si>
  <si>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</si>
  <si>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</si>
  <si>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</si>
  <si>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</si>
  <si>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</si>
  <si>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</si>
  <si>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</si>
  <si>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</si>
  <si>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</si>
  <si>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</si>
  <si>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</si>
  <si>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</si>
  <si>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</si>
  <si>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</si>
  <si>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</si>
  <si>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</si>
  <si>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</si>
  <si>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</si>
  <si>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</si>
  <si>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</si>
  <si>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</si>
  <si>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</si>
  <si>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</si>
  <si>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</si>
  <si>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</si>
  <si>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</si>
  <si>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</si>
  <si>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</si>
  <si>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</si>
  <si>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</si>
  <si>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</si>
  <si>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</si>
  <si>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</si>
  <si>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</si>
  <si>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</si>
  <si>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</si>
  <si>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</si>
  <si>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</si>
  <si>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</si>
  <si>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</si>
  <si>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</si>
  <si>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</si>
  <si>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</si>
  <si>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</si>
  <si>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</si>
  <si>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</si>
  <si>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</si>
  <si>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</si>
  <si>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</si>
  <si>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</si>
  <si>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</si>
  <si>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</si>
  <si>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</si>
  <si>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</si>
  <si>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</si>
  <si>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</si>
  <si>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</si>
  <si>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</si>
  <si>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</si>
  <si>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</si>
  <si>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</si>
  <si>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</si>
  <si>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</si>
  <si>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</si>
  <si>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</si>
  <si>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</si>
  <si>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</si>
  <si>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</si>
  <si>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</si>
  <si>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</si>
  <si>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</si>
  <si>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</si>
  <si>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</si>
  <si>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</si>
  <si>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</si>
  <si>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</si>
  <si>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</si>
  <si>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</si>
  <si>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</si>
  <si>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</si>
  <si>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</si>
  <si>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</si>
  <si>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</si>
  <si>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</si>
  <si>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</si>
  <si>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</si>
  <si>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</si>
  <si>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</si>
  <si>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</si>
  <si>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</si>
  <si>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</si>
  <si>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</si>
  <si>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</si>
  <si>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</si>
  <si>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</si>
  <si>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</si>
  <si>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</si>
  <si>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</si>
  <si>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</si>
  <si>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</si>
  <si>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</si>
  <si>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</si>
  <si>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</si>
  <si>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</si>
  <si>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</si>
  <si>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</si>
  <si>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</si>
  <si>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</si>
  <si>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</si>
  <si>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</si>
  <si>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</si>
  <si>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</si>
  <si>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</si>
  <si>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</si>
  <si>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</si>
  <si>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</si>
  <si>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</si>
  <si>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</si>
  <si>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</si>
  <si>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</si>
  <si>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</si>
  <si>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</si>
  <si>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</si>
  <si>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</si>
  <si>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</si>
  <si>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</si>
  <si>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</si>
  <si>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</si>
  <si>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</si>
  <si>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</si>
  <si>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</si>
  <si>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</si>
  <si>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</si>
  <si>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</si>
  <si>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</si>
  <si>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</si>
  <si>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</si>
  <si>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</si>
  <si>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</si>
  <si>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</si>
  <si>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</si>
  <si>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</si>
  <si>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</si>
  <si>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</si>
  <si>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</si>
  <si>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</si>
  <si>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</si>
  <si>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</si>
  <si>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</si>
  <si>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</si>
  <si>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</si>
  <si>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</si>
  <si>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</si>
  <si>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</si>
  <si>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</si>
  <si>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</si>
  <si>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</si>
  <si>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</si>
  <si>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</si>
  <si>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</si>
  <si>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</si>
  <si>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</si>
  <si>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</si>
  <si>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</si>
  <si>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</si>
  <si>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</si>
  <si>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</si>
  <si>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</si>
  <si>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</si>
  <si>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</si>
  <si>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</si>
  <si>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</si>
  <si>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</si>
  <si>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</si>
  <si>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</si>
  <si>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</si>
  <si>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</si>
  <si>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</si>
  <si>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</si>
  <si>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</si>
  <si>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</si>
  <si>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</si>
  <si>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</si>
  <si>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</si>
  <si>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</si>
  <si>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</si>
  <si>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</si>
  <si>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</si>
  <si>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</si>
  <si>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</si>
  <si>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</si>
  <si>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</si>
  <si>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</si>
  <si>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</si>
  <si>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</si>
  <si>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</si>
  <si>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</si>
  <si>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</si>
  <si>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</si>
  <si>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</si>
  <si>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</si>
  <si>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</si>
  <si>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</si>
  <si>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</si>
  <si>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</si>
  <si>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</si>
  <si>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</si>
  <si>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</si>
  <si>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</si>
  <si>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</si>
  <si>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</si>
  <si>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</si>
  <si>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</si>
  <si>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</si>
  <si>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</si>
  <si>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</si>
  <si>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</si>
  <si>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</si>
  <si>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</si>
  <si>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</si>
  <si>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</si>
  <si>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</si>
  <si>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</si>
  <si>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</si>
  <si>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</si>
  <si>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</si>
  <si>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</si>
  <si>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</si>
  <si>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</si>
  <si>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</si>
  <si>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</si>
  <si>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</si>
  <si>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</si>
  <si>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</si>
  <si>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</si>
  <si>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</si>
  <si>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</si>
  <si>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</si>
  <si>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</si>
  <si>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</si>
  <si>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</si>
  <si>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</si>
  <si>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</si>
  <si>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</si>
  <si>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</si>
  <si>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</si>
  <si>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</si>
  <si>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</si>
  <si>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</si>
  <si>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</si>
  <si>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</si>
  <si>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</si>
  <si>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</si>
  <si>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</si>
  <si>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</si>
  <si>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</si>
  <si>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</si>
  <si>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</si>
  <si>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</si>
  <si>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</si>
  <si>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</si>
  <si>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</si>
  <si>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</si>
  <si>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</si>
  <si>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</si>
  <si>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</si>
  <si>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</si>
  <si>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</si>
  <si>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</si>
  <si>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</si>
  <si>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</si>
  <si>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</si>
  <si>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</si>
  <si>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</si>
  <si>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</si>
  <si>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</si>
  <si>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</si>
  <si>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</si>
  <si>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</si>
  <si>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</si>
  <si>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</si>
  <si>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</si>
  <si>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</si>
  <si>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</si>
  <si>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</si>
  <si>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</si>
  <si>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</si>
  <si>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</si>
  <si>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</si>
  <si>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</si>
  <si>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</si>
  <si>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</si>
  <si>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</si>
  <si>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</si>
  <si>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</si>
  <si>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</si>
  <si>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</si>
  <si>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</si>
  <si>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</si>
  <si>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</si>
  <si>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</si>
  <si>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</si>
  <si>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</si>
  <si>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</si>
  <si>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</si>
  <si>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</si>
  <si>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</si>
  <si>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</si>
  <si>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</si>
  <si>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</si>
  <si>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</si>
  <si>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</si>
  <si>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</si>
  <si>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</si>
  <si>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</si>
  <si>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</si>
  <si>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</si>
  <si>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</si>
  <si>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</si>
  <si>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</si>
  <si>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</si>
  <si>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</si>
  <si>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</si>
  <si>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</si>
  <si>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</si>
  <si>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</si>
  <si>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</si>
  <si>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</si>
  <si>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</si>
  <si>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</si>
  <si>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</si>
  <si>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</si>
  <si>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</si>
  <si>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</si>
  <si>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</si>
  <si>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</si>
  <si>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</si>
  <si>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</si>
  <si>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</si>
  <si>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</si>
  <si>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</si>
  <si>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</si>
  <si>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</si>
  <si>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</si>
  <si>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</si>
  <si>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</si>
  <si>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</si>
  <si>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</si>
  <si>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</si>
  <si>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</si>
  <si>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</si>
  <si>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</si>
  <si>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</si>
  <si>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</si>
  <si>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</si>
  <si>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</si>
  <si>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</si>
  <si>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</si>
  <si>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</si>
  <si>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</si>
  <si>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</si>
  <si>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</si>
  <si>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</si>
  <si>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</si>
  <si>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</si>
  <si>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</si>
  <si>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</si>
  <si>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</si>
  <si>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</si>
  <si>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</si>
  <si>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</si>
  <si>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</si>
  <si>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</si>
  <si>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</si>
  <si>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</si>
  <si>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</si>
  <si>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</si>
  <si>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</si>
  <si>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</si>
  <si>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</si>
  <si>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</si>
  <si>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</si>
  <si>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</si>
  <si>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</si>
  <si>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</si>
  <si>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</si>
  <si>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</si>
  <si>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</si>
  <si>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</si>
  <si>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</si>
  <si>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</si>
  <si>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</si>
  <si>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</si>
  <si>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</si>
  <si>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</si>
  <si>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</si>
  <si>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</si>
  <si>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</si>
  <si>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</si>
  <si>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</si>
  <si>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</si>
  <si>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</si>
  <si>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</si>
  <si>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</si>
  <si>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</si>
  <si>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</si>
  <si>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</si>
  <si>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</si>
  <si>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</si>
  <si>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</si>
  <si>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</si>
  <si>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</si>
  <si>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</si>
  <si>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</si>
  <si>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</si>
  <si>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</si>
  <si>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</si>
  <si>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</si>
  <si>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</si>
  <si>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</si>
  <si>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</si>
  <si>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</si>
  <si>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</si>
  <si>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</si>
  <si>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</si>
  <si>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</si>
  <si>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</si>
  <si>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</si>
  <si>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</si>
  <si>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</si>
  <si>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</si>
  <si>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</si>
  <si>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</si>
  <si>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</si>
  <si>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</si>
  <si>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</si>
  <si>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</si>
  <si>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</si>
  <si>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</si>
  <si>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</si>
  <si>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</si>
  <si>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</si>
  <si>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</si>
  <si>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</si>
  <si>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</si>
  <si>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</si>
  <si>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</si>
  <si>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</si>
  <si>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</si>
  <si>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</si>
  <si>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</si>
  <si>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</si>
  <si>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</si>
  <si>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</si>
  <si>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</si>
  <si>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</si>
  <si>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</si>
  <si>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</si>
  <si>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</si>
  <si>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</si>
  <si>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</si>
  <si>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</si>
  <si>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</si>
  <si>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</si>
  <si>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</si>
  <si>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</si>
  <si>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</si>
  <si>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</si>
  <si>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</si>
  <si>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</si>
  <si>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</si>
  <si>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</si>
  <si>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</si>
  <si>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</si>
  <si>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</si>
  <si>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</si>
  <si>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</si>
  <si>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</si>
  <si>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</si>
  <si>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</si>
  <si>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</si>
  <si>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</si>
  <si>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</si>
  <si>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</si>
  <si>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</si>
  <si>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</si>
  <si>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</si>
  <si>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</si>
  <si>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</si>
  <si>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</si>
  <si>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</si>
  <si>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</si>
  <si>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</si>
  <si>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</si>
  <si>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</si>
  <si>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</si>
  <si>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</si>
  <si>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</si>
  <si>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</si>
  <si>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</si>
  <si>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</si>
  <si>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</si>
  <si>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</si>
  <si>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</si>
  <si>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</si>
  <si>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</si>
  <si>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</si>
  <si>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</si>
  <si>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</si>
  <si>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</si>
  <si>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</si>
  <si>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</si>
  <si>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</si>
  <si>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</si>
  <si>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</si>
  <si>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</si>
  <si>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</si>
  <si>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</si>
  <si>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</si>
  <si>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</si>
  <si>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</si>
  <si>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</si>
  <si>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</si>
  <si>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</si>
  <si>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</si>
  <si>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</si>
  <si>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</si>
  <si>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</si>
  <si>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</si>
  <si>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</si>
  <si>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</si>
  <si>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</si>
  <si>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</si>
  <si>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</si>
  <si>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</si>
  <si>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</si>
  <si>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</si>
  <si>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</si>
  <si>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</si>
  <si>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</si>
  <si>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</si>
  <si>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</si>
  <si>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</si>
  <si>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</si>
  <si>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</si>
  <si>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</si>
  <si>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</si>
  <si>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</si>
  <si>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</si>
  <si>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</si>
  <si>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</si>
  <si>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</si>
  <si>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</si>
  <si>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</si>
  <si>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</si>
  <si>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</si>
  <si>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</si>
  <si>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</si>
  <si>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</si>
  <si>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</si>
  <si>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</si>
  <si>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</si>
  <si>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</si>
  <si>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</si>
  <si>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</si>
  <si>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</si>
  <si>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</si>
  <si>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</si>
  <si>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</si>
  <si>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</si>
  <si>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</si>
  <si>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</si>
  <si>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</si>
  <si>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</si>
  <si>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</si>
  <si>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</si>
  <si>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</si>
  <si>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</si>
  <si>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</si>
  <si>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</si>
  <si>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</si>
  <si>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</si>
  <si>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</si>
  <si>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</si>
  <si>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</si>
  <si>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</si>
  <si>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</si>
  <si>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</si>
  <si>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</si>
  <si>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</si>
  <si>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</si>
  <si>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</si>
  <si>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</si>
  <si>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</si>
  <si>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</si>
  <si>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</si>
  <si>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</si>
  <si>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</si>
  <si>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</si>
  <si>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</si>
  <si>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</si>
  <si>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</si>
  <si>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</si>
  <si>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</si>
  <si>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</si>
  <si>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</si>
  <si>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</si>
  <si>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</si>
  <si>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</si>
  <si>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</si>
  <si>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</si>
  <si>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</si>
  <si>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</si>
  <si>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</si>
  <si>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</si>
  <si>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</si>
  <si>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</si>
  <si>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</si>
  <si>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</si>
  <si>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</si>
  <si>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</si>
  <si>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</si>
  <si>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</si>
  <si>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</si>
  <si>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</si>
  <si>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</si>
  <si>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</si>
  <si>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</si>
  <si>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</si>
  <si>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</si>
  <si>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</si>
  <si>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</si>
  <si>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</si>
  <si>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</si>
  <si>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</si>
  <si>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</si>
  <si>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</si>
  <si>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</si>
  <si>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</si>
  <si>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</si>
  <si>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</si>
  <si>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</si>
  <si>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</si>
  <si>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</si>
  <si>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</si>
  <si>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</si>
  <si>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</si>
  <si>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</si>
  <si>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</si>
  <si>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</si>
  <si>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</si>
  <si>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</si>
  <si>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</si>
  <si>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</si>
  <si>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</si>
  <si>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</si>
  <si>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</si>
  <si>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</si>
  <si>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</si>
  <si>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</si>
  <si>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</si>
  <si>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</si>
  <si>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</si>
  <si>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</si>
  <si>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</si>
  <si>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</si>
  <si>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</si>
  <si>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</si>
  <si>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</si>
  <si>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</si>
  <si>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</si>
  <si>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</si>
  <si>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</si>
  <si>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</si>
  <si>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</si>
  <si>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</si>
  <si>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</si>
  <si>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</si>
  <si>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</si>
  <si>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</si>
  <si>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</si>
  <si>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</si>
  <si>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</si>
  <si>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</si>
  <si>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</si>
  <si>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</si>
  <si>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</si>
  <si>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</si>
  <si>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</si>
  <si>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</si>
  <si>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</si>
  <si>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</si>
  <si>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</si>
  <si>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</si>
  <si>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</si>
  <si>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</si>
  <si>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</si>
  <si>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</si>
  <si>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</si>
  <si>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</si>
  <si>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</si>
  <si>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</si>
  <si>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</si>
  <si>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</si>
  <si>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</si>
  <si>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</si>
  <si>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</si>
  <si>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</si>
  <si>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</si>
  <si>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</si>
  <si>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</si>
  <si>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</si>
  <si>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</si>
  <si>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</si>
  <si>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</si>
  <si>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</si>
  <si>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</si>
  <si>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</si>
  <si>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</si>
  <si>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</si>
  <si>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</si>
  <si>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</si>
  <si>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</si>
  <si>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</si>
  <si>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</si>
  <si>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</si>
  <si>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</si>
  <si>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</si>
  <si>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</si>
  <si>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</si>
  <si>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</si>
  <si>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</si>
  <si>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</si>
  <si>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</si>
  <si>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</si>
  <si>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</si>
  <si>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</si>
  <si>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</si>
  <si>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</si>
  <si>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</si>
  <si>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</si>
  <si>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</si>
  <si>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</si>
  <si>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</si>
  <si>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</si>
  <si>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</si>
  <si>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</si>
  <si>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</si>
  <si>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</si>
  <si>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</si>
  <si>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</si>
  <si>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</si>
  <si>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</si>
  <si>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</si>
  <si>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</si>
  <si>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</si>
  <si>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</si>
  <si>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</si>
  <si>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</si>
  <si>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</si>
  <si>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</si>
  <si>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</si>
  <si>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</si>
  <si>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</si>
  <si>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</si>
  <si>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</si>
  <si>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</si>
  <si>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</si>
  <si>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</si>
  <si>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</si>
  <si>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</si>
  <si>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</si>
  <si>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</si>
  <si>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</si>
  <si>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</si>
  <si>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</si>
  <si>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</si>
  <si>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</si>
  <si>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</si>
  <si>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</si>
  <si>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</si>
  <si>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</si>
  <si>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</si>
  <si>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</si>
  <si>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</si>
  <si>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</si>
  <si>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</si>
  <si>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</si>
  <si>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</si>
  <si>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</si>
  <si>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</si>
  <si>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</si>
  <si>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</si>
  <si>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</si>
  <si>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</si>
  <si>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</si>
  <si>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</si>
  <si>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</si>
  <si>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</si>
  <si>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</si>
  <si>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</si>
  <si>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</si>
  <si>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</si>
  <si>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</si>
  <si>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</si>
  <si>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</si>
  <si>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</si>
  <si>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</si>
  <si>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</si>
  <si>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</si>
  <si>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</si>
  <si>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</si>
  <si>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</si>
  <si>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</si>
  <si>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</si>
  <si>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</si>
  <si>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</si>
  <si>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</si>
  <si>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</si>
  <si>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</si>
  <si>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</si>
  <si>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</si>
  <si>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</si>
  <si>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</si>
  <si>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</si>
  <si>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</si>
  <si>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</si>
  <si>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</si>
  <si>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</si>
  <si>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</si>
  <si>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</si>
  <si>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</si>
  <si>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</si>
  <si>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</si>
  <si>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</si>
  <si>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</si>
  <si>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</si>
  <si>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</si>
  <si>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</si>
  <si>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</si>
  <si>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</si>
  <si>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</si>
  <si>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</si>
  <si>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</si>
  <si>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</si>
  <si>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</si>
  <si>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</si>
  <si>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</si>
  <si>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</si>
  <si>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</si>
  <si>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</si>
  <si>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</si>
  <si>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</si>
  <si>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</si>
  <si>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</si>
  <si>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</si>
  <si>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</si>
  <si>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</si>
  <si>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</si>
  <si>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</si>
  <si>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</si>
  <si>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</si>
  <si>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</si>
  <si>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</si>
  <si>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</si>
  <si>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</si>
  <si>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</si>
  <si>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</si>
  <si>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</si>
  <si>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</si>
  <si>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</si>
  <si>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</si>
  <si>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</si>
  <si>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</si>
  <si>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</si>
  <si>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</si>
  <si>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</si>
  <si>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</si>
  <si>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</si>
  <si>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</si>
  <si>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</si>
  <si>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</si>
  <si>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</si>
  <si>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</si>
  <si>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</si>
  <si>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</si>
  <si>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</si>
  <si>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</si>
  <si>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</si>
  <si>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</si>
  <si>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</si>
  <si>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</si>
  <si>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</si>
  <si>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</si>
  <si>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</si>
  <si>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</si>
  <si>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</si>
  <si>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</si>
  <si>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</si>
  <si>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</si>
  <si>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</si>
  <si>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</si>
  <si>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</si>
  <si>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</si>
  <si>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</si>
  <si>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</si>
  <si>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</si>
  <si>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</si>
  <si>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</si>
  <si>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</si>
  <si>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</si>
  <si>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</si>
  <si>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</si>
  <si>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</si>
  <si>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</si>
  <si>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</si>
  <si>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</si>
  <si>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</si>
  <si>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</si>
  <si>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</si>
  <si>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</si>
  <si>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</si>
  <si>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</si>
  <si>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</si>
  <si>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</si>
  <si>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</si>
  <si>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</si>
  <si>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</si>
  <si>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</si>
  <si>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</si>
  <si>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</si>
  <si>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</si>
  <si>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</si>
  <si>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</si>
  <si>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</si>
  <si>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</si>
  <si>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</si>
  <si>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</si>
  <si>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</si>
  <si>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</si>
  <si>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</si>
  <si>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</si>
  <si>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</si>
  <si>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</si>
  <si>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</si>
  <si>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</si>
  <si>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</si>
  <si>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</si>
  <si>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</si>
  <si>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</si>
  <si>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</si>
  <si>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</si>
  <si>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</si>
  <si>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</si>
  <si>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</si>
  <si>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</si>
  <si>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</si>
  <si>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</si>
  <si>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</si>
  <si>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</si>
  <si>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</si>
  <si>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</si>
  <si>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</si>
  <si>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</si>
  <si>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</si>
  <si>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</si>
  <si>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</si>
  <si>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</si>
  <si>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</si>
  <si>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</si>
  <si>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</si>
  <si>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</si>
  <si>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</si>
  <si>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</si>
  <si>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</si>
  <si>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</si>
  <si>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</si>
  <si>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</si>
  <si>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</si>
  <si>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</si>
  <si>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</si>
  <si>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</si>
  <si>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</si>
  <si>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</si>
  <si>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</si>
  <si>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</si>
  <si>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</si>
  <si>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</si>
  <si>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</si>
  <si>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</si>
  <si>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</si>
  <si>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</si>
  <si>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</si>
  <si>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</si>
  <si>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</si>
  <si>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</si>
  <si>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</si>
  <si>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</si>
  <si>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</si>
  <si>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</si>
  <si>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</si>
  <si>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</si>
  <si>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</si>
  <si>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</si>
  <si>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</si>
  <si>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</si>
  <si>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</si>
  <si>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</si>
  <si>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</si>
  <si>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</si>
  <si>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</si>
  <si>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</si>
  <si>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</si>
  <si>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</si>
  <si>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</si>
  <si>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</si>
  <si>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</si>
  <si>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</si>
  <si>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</si>
  <si>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</si>
  <si>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</si>
  <si>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</si>
  <si>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</si>
  <si>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</si>
  <si>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</si>
  <si>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</si>
  <si>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</si>
  <si>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</si>
  <si>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</si>
  <si>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</si>
  <si>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</si>
  <si>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</si>
  <si>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</si>
  <si>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</si>
  <si>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</si>
  <si>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</si>
  <si>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</si>
  <si>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</si>
  <si>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</si>
  <si>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</si>
  <si>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</si>
  <si>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</si>
  <si>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</si>
  <si>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</si>
  <si>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</si>
  <si>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</si>
  <si>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</si>
  <si>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</si>
  <si>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</si>
  <si>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</si>
  <si>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</si>
  <si>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</si>
  <si>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</si>
  <si>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</si>
  <si>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</si>
  <si>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</si>
  <si>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</si>
  <si>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</si>
  <si>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</si>
  <si>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</si>
  <si>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</si>
  <si>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</si>
  <si>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</si>
  <si>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</si>
  <si>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</si>
  <si>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</si>
  <si>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</si>
  <si>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</si>
  <si>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</si>
  <si>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</si>
  <si>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</si>
  <si>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</si>
  <si>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</si>
  <si>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</si>
  <si>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</si>
  <si>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</si>
  <si>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</si>
  <si>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</si>
  <si>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</si>
  <si>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</si>
  <si>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</si>
  <si>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</si>
  <si>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</si>
  <si>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</si>
  <si>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</si>
  <si>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</si>
  <si>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</si>
  <si>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</si>
  <si>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</si>
  <si>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</si>
  <si>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</si>
  <si>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</si>
  <si>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</si>
  <si>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</si>
  <si>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</si>
  <si>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</si>
  <si>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</si>
  <si>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</si>
  <si>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</si>
  <si>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</si>
  <si>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</si>
  <si>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</si>
  <si>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</si>
  <si>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</si>
  <si>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</si>
  <si>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</si>
  <si>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</si>
  <si>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</si>
  <si>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</si>
  <si>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</si>
  <si>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</si>
  <si>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</si>
  <si>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</si>
  <si>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</si>
  <si>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</si>
  <si>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</si>
  <si>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</si>
  <si>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</si>
  <si>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</si>
  <si>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</si>
  <si>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</si>
  <si>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</si>
  <si>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</si>
  <si>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</si>
  <si>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</si>
  <si>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</si>
  <si>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</si>
  <si>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</si>
  <si>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</si>
  <si>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</si>
  <si>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</si>
  <si>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</si>
  <si>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</si>
  <si>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</si>
  <si>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</si>
  <si>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</si>
  <si>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</si>
  <si>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</si>
  <si>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</si>
  <si>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</si>
  <si>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</si>
  <si>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</si>
  <si>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</si>
  <si>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</si>
  <si>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</si>
  <si>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</si>
  <si>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</si>
  <si>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</si>
  <si>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</si>
  <si>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</si>
  <si>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</si>
  <si>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</si>
  <si>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</si>
  <si>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</si>
  <si>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</si>
  <si>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</si>
  <si>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</si>
  <si>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</si>
  <si>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</si>
  <si>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</si>
  <si>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</si>
  <si>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</si>
  <si>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</si>
  <si>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</si>
  <si>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</si>
  <si>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</si>
  <si>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</si>
  <si>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</si>
  <si>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</si>
  <si>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</si>
  <si>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</si>
  <si>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</si>
  <si>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</si>
  <si>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</si>
  <si>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</si>
  <si>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</si>
  <si>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</si>
  <si>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</si>
  <si>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</si>
  <si>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</si>
  <si>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</si>
  <si>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</si>
  <si>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</si>
  <si>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</si>
  <si>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</si>
  <si>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</si>
  <si>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</si>
  <si>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</si>
  <si>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</si>
  <si>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</si>
  <si>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</si>
  <si>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</si>
  <si>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</si>
  <si>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</si>
  <si>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</si>
  <si>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</si>
  <si>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</si>
  <si>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</si>
  <si>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</si>
  <si>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</si>
  <si>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</si>
  <si>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</si>
  <si>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</si>
  <si>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</si>
  <si>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</si>
  <si>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</si>
  <si>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</si>
  <si>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</si>
  <si>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</si>
  <si>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</si>
  <si>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</si>
  <si>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</si>
  <si>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</si>
  <si>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</si>
  <si>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</si>
  <si>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</si>
  <si>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</si>
  <si>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</si>
  <si>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</si>
  <si>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</si>
  <si>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</si>
  <si>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</si>
  <si>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</si>
  <si>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</si>
  <si>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</si>
  <si>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</si>
  <si>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</si>
  <si>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</si>
  <si>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</si>
  <si>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</si>
  <si>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</si>
  <si>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</si>
  <si>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</si>
  <si>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</si>
  <si>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</si>
  <si>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</si>
  <si>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</si>
  <si>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</si>
  <si>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</si>
  <si>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</si>
  <si>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</si>
  <si>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</si>
  <si>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</si>
  <si>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</si>
  <si>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</si>
  <si>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</si>
  <si>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</si>
  <si>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</si>
  <si>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</si>
  <si>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</si>
  <si>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</si>
  <si>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</si>
  <si>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</si>
  <si>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</si>
  <si>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</si>
  <si>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</si>
  <si>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</si>
  <si>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</si>
  <si>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</si>
  <si>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</si>
  <si>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</si>
  <si>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</si>
  <si>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</si>
  <si>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</si>
  <si>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</si>
  <si>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</si>
  <si>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</si>
  <si>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</si>
  <si>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</si>
  <si>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</si>
  <si>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</si>
  <si>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</si>
  <si>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</si>
  <si>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</si>
  <si>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</si>
  <si>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</si>
  <si>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</si>
  <si>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</si>
  <si>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</si>
  <si>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</si>
  <si>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</si>
  <si>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</si>
  <si>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</si>
  <si>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</si>
  <si>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</si>
  <si>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</si>
  <si>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</si>
  <si>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</si>
  <si>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</si>
  <si>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</si>
  <si>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</si>
  <si>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</si>
  <si>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</si>
  <si>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</si>
  <si>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</si>
  <si>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</si>
  <si>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</si>
  <si>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</si>
  <si>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</si>
  <si>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</si>
  <si>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</si>
  <si>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</si>
  <si>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</si>
  <si>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</si>
  <si>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</si>
  <si>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</si>
  <si>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</si>
  <si>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</si>
  <si>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</si>
  <si>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</si>
  <si>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</si>
  <si>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</si>
  <si>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</si>
  <si>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</si>
  <si>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</si>
  <si>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</si>
  <si>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</si>
  <si>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</si>
  <si>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</si>
  <si>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</si>
  <si>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</si>
  <si>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</si>
  <si>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</si>
  <si>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</si>
  <si>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</si>
  <si>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</si>
  <si>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</si>
  <si>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</si>
  <si>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</si>
  <si>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</si>
  <si>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</si>
  <si>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</si>
  <si>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</si>
  <si>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</si>
  <si>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</si>
  <si>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</si>
  <si>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</si>
  <si>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</si>
  <si>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</si>
  <si>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</si>
  <si>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</si>
  <si>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</si>
  <si>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</si>
  <si>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</si>
  <si>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</si>
  <si>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</si>
  <si>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</si>
  <si>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</si>
  <si>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</si>
  <si>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</si>
  <si>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</si>
  <si>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</si>
  <si>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</si>
  <si>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</si>
  <si>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</si>
  <si>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</si>
  <si>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</si>
  <si>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</si>
  <si>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</si>
  <si>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</si>
  <si>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</si>
  <si>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</si>
  <si>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</si>
  <si>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</si>
  <si>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</si>
  <si>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</si>
  <si>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</si>
  <si>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</si>
  <si>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</si>
  <si>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</si>
  <si>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</si>
  <si>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</si>
  <si>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</si>
  <si>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</si>
  <si>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</si>
  <si>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</si>
  <si>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</si>
  <si>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</si>
  <si>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</si>
  <si>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</si>
  <si>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</si>
  <si>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</si>
  <si>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</si>
  <si>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</si>
  <si>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</si>
  <si>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</si>
  <si>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</si>
  <si>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</si>
  <si>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</si>
  <si>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</si>
  <si>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</si>
  <si>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</si>
  <si>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</si>
  <si>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</si>
  <si>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</si>
  <si>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</si>
  <si>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</si>
  <si>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</si>
  <si>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</si>
  <si>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</si>
  <si>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</si>
  <si>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</si>
  <si>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</si>
  <si>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</si>
  <si>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</si>
  <si>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</si>
  <si>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</si>
  <si>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</si>
  <si>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</si>
  <si>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</si>
  <si>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</si>
  <si>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</si>
  <si>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</si>
  <si>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</si>
  <si>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</si>
  <si>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</si>
  <si>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</si>
  <si>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</si>
  <si>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</si>
  <si>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</si>
  <si>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</si>
  <si>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</si>
  <si>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</si>
  <si>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</si>
  <si>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</si>
  <si>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</si>
  <si>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</si>
  <si>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</si>
  <si>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</si>
  <si>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</si>
  <si>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</si>
  <si>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</si>
  <si>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</si>
  <si>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</si>
  <si>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</si>
  <si>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</si>
  <si>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</si>
  <si>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</si>
  <si>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</si>
  <si>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</si>
  <si>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</si>
  <si>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</si>
  <si>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</si>
  <si>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</si>
  <si>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</si>
  <si>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</si>
  <si>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</si>
  <si>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</si>
  <si>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</si>
  <si>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</si>
  <si>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</si>
  <si>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</si>
  <si>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</si>
  <si>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</si>
  <si>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</si>
  <si>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</si>
  <si>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</si>
  <si>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</si>
  <si>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</si>
  <si>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</si>
  <si>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</si>
  <si>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</si>
  <si>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</si>
  <si>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</si>
  <si>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</si>
  <si>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</si>
  <si>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</si>
  <si>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</si>
  <si>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</si>
  <si>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</si>
  <si>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</si>
  <si>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</si>
  <si>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</si>
  <si>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</si>
  <si>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</si>
  <si>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</si>
  <si>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</si>
  <si>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</si>
  <si>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</si>
  <si>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</si>
  <si>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</si>
  <si>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</si>
  <si>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</si>
  <si>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</si>
  <si>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</si>
  <si>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</si>
  <si>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</si>
  <si>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</si>
  <si>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</si>
  <si>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</si>
  <si>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</si>
  <si>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</si>
  <si>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</si>
  <si>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</si>
  <si>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</si>
  <si>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</si>
  <si>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</si>
  <si>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</si>
  <si>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</si>
  <si>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</si>
  <si>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</si>
  <si>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</si>
  <si>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</si>
  <si>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</si>
  <si>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</si>
  <si>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</si>
  <si>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</si>
  <si>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</si>
  <si>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</si>
  <si>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</si>
  <si>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</si>
  <si>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</si>
  <si>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</si>
  <si>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</si>
  <si>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</si>
  <si>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</si>
  <si>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</si>
  <si>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</si>
  <si>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</si>
  <si>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</si>
  <si>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</si>
  <si>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</si>
  <si>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</si>
  <si>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</si>
  <si>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</si>
  <si>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</si>
  <si>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</si>
  <si>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</si>
  <si>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</si>
  <si>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</si>
  <si>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</si>
  <si>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</si>
  <si>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</si>
  <si>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</si>
  <si>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</si>
  <si>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</si>
  <si>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</si>
  <si>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</si>
  <si>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</si>
  <si>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</si>
  <si>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</si>
  <si>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</si>
  <si>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</si>
  <si>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</si>
  <si>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</si>
  <si>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</si>
  <si>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</si>
  <si>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</si>
  <si>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</si>
  <si>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</si>
  <si>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</si>
  <si>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</si>
  <si>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</si>
  <si>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</si>
  <si>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</si>
  <si>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</si>
  <si>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</si>
  <si>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</si>
  <si>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</si>
  <si>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</si>
  <si>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</si>
  <si>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</si>
  <si>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</si>
  <si>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</si>
  <si>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</si>
  <si>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</si>
  <si>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</si>
  <si>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</si>
  <si>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</si>
  <si>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</si>
  <si>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</si>
  <si>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</si>
  <si>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</si>
  <si>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</si>
  <si>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</si>
  <si>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</si>
  <si>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</si>
  <si>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</si>
  <si>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</si>
  <si>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</si>
  <si>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</si>
  <si>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</si>
  <si>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</si>
  <si>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</si>
  <si>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</si>
  <si>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</si>
  <si>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</si>
  <si>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</si>
  <si>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</si>
  <si>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</si>
  <si>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</si>
  <si>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</si>
  <si>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</si>
  <si>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</si>
  <si>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</si>
  <si>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</si>
  <si>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</si>
  <si>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</si>
  <si>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</si>
  <si>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</si>
  <si>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</si>
  <si>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</si>
  <si>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</si>
  <si>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</si>
  <si>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</si>
  <si>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</si>
  <si>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</si>
  <si>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</si>
  <si>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</si>
  <si>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</si>
  <si>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</si>
  <si>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</si>
  <si>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</si>
  <si>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</si>
  <si>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</si>
  <si>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</si>
  <si>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</si>
  <si>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</si>
  <si>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</si>
  <si>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</si>
  <si>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</si>
  <si>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</si>
  <si>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</si>
  <si>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</si>
  <si>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</si>
  <si>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</si>
  <si>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</si>
  <si>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</si>
  <si>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</si>
  <si>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</si>
  <si>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</si>
  <si>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</si>
  <si>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</si>
  <si>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</si>
  <si>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</si>
  <si>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</si>
  <si>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</si>
  <si>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</si>
  <si>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</si>
  <si>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</si>
  <si>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</si>
  <si>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</si>
  <si>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</si>
  <si>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</si>
  <si>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</si>
  <si>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</si>
  <si>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</si>
  <si>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</si>
  <si>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</si>
  <si>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</si>
  <si>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</si>
  <si>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</si>
  <si>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</si>
  <si>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</si>
  <si>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</si>
  <si>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</si>
  <si>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</si>
  <si>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</si>
  <si>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</si>
  <si>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</si>
  <si>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</si>
  <si>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</si>
  <si>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</si>
  <si>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</si>
  <si>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</si>
  <si>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</si>
  <si>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</si>
  <si>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</si>
  <si>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</si>
  <si>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</si>
  <si>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</si>
  <si>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</si>
  <si>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</si>
  <si>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</si>
  <si>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</si>
  <si>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</si>
  <si>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</si>
  <si>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</si>
  <si>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</si>
  <si>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</si>
  <si>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</si>
  <si>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</si>
  <si>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</si>
  <si>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</si>
  <si>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</si>
  <si>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</si>
  <si>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</si>
  <si>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</si>
  <si>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</si>
  <si>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</si>
  <si>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</si>
  <si>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</si>
  <si>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</si>
  <si>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</si>
  <si>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</si>
  <si>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</si>
  <si>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</si>
  <si>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</si>
  <si>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</si>
  <si>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</si>
  <si>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</si>
  <si>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</si>
  <si>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</si>
  <si>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</si>
  <si>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</si>
  <si>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</si>
  <si>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</si>
  <si>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</si>
  <si>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</si>
  <si>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</si>
  <si>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</si>
  <si>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</si>
  <si>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</si>
  <si>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</si>
  <si>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</si>
  <si>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</si>
  <si>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</si>
  <si>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</si>
  <si>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</si>
  <si>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</si>
  <si>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</si>
  <si>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</si>
  <si>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</si>
  <si>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</si>
  <si>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</si>
  <si>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</si>
  <si>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</si>
  <si>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</si>
  <si>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</si>
  <si>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</si>
  <si>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</si>
  <si>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</si>
  <si>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</si>
  <si>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</si>
  <si>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</si>
  <si>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</si>
  <si>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</si>
  <si>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</si>
  <si>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</si>
  <si>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</si>
  <si>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</si>
  <si>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</si>
  <si>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</si>
  <si>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</si>
  <si>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</si>
  <si>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</si>
  <si>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</si>
  <si>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</si>
  <si>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</si>
  <si>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</si>
  <si>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</si>
  <si>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</si>
  <si>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</si>
  <si>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</si>
  <si>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</si>
  <si>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</si>
  <si>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</si>
  <si>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</si>
  <si>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</si>
  <si>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</si>
  <si>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</si>
  <si>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</si>
  <si>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</si>
  <si>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</si>
  <si>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</si>
  <si>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</si>
  <si>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</si>
  <si>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</si>
  <si>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</si>
  <si>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</si>
  <si>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</si>
  <si>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</si>
  <si>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</si>
  <si>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</si>
  <si>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</si>
  <si>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</si>
  <si>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</si>
  <si>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</si>
  <si>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</si>
  <si>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</si>
  <si>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</si>
  <si>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</si>
  <si>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</si>
  <si>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</si>
  <si>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</si>
  <si>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</si>
  <si>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</si>
  <si>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</si>
  <si>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</si>
  <si>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</si>
  <si>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</si>
  <si>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</si>
  <si>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</si>
  <si>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</si>
  <si>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</si>
  <si>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</si>
  <si>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</si>
  <si>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</si>
  <si>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</si>
  <si>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</si>
  <si>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</si>
  <si>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</si>
  <si>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</si>
  <si>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</si>
  <si>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</si>
  <si>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</si>
  <si>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</si>
  <si>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</si>
  <si>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</si>
  <si>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</si>
  <si>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</si>
  <si>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</si>
  <si>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</si>
  <si>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</si>
  <si>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</si>
  <si>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</si>
  <si>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</si>
  <si>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</si>
  <si>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</si>
  <si>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</si>
  <si>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</si>
  <si>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</si>
  <si>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</si>
  <si>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</si>
  <si>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</si>
  <si>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</si>
  <si>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</si>
  <si>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</si>
  <si>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</si>
  <si>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</si>
  <si>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</si>
  <si>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</si>
  <si>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</si>
  <si>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</si>
  <si>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</si>
  <si>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</si>
  <si>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</si>
  <si>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</si>
  <si>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</si>
  <si>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</si>
  <si>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</si>
  <si>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</si>
  <si>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</si>
  <si>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</si>
  <si>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</si>
  <si>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</si>
  <si>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</si>
  <si>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</si>
  <si>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</si>
  <si>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</si>
  <si>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</si>
  <si>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</si>
  <si>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</si>
  <si>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</si>
  <si>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</si>
  <si>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</si>
  <si>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</si>
  <si>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</si>
  <si>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</si>
  <si>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</si>
  <si>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</si>
  <si>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</si>
  <si>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</si>
  <si>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</si>
  <si>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</si>
  <si>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</si>
  <si>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</si>
  <si>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</si>
  <si>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</si>
  <si>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</si>
  <si>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</si>
  <si>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</si>
  <si>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</si>
  <si>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</si>
  <si>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</si>
  <si>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</si>
  <si>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</si>
  <si>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</si>
  <si>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</si>
  <si>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</si>
  <si>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</si>
  <si>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</si>
  <si>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</si>
  <si>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</si>
  <si>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</si>
  <si>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</si>
  <si>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</si>
  <si>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</si>
  <si>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</si>
  <si>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</si>
  <si>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</si>
  <si>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</si>
  <si>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</si>
  <si>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</si>
  <si>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</si>
  <si>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</si>
  <si>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</si>
  <si>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</si>
  <si>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</si>
  <si>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</si>
  <si>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</si>
  <si>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</si>
  <si>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</si>
  <si>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</si>
  <si>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</si>
  <si>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</si>
  <si>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</si>
  <si>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</si>
  <si>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</si>
  <si>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</si>
  <si>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</si>
  <si>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</si>
  <si>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</si>
  <si>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</si>
  <si>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</si>
  <si>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</si>
  <si>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</si>
  <si>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</si>
  <si>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</si>
  <si>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</si>
  <si>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</si>
  <si>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</si>
  <si>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</si>
  <si>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</si>
  <si>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</si>
  <si>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</si>
  <si>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</si>
  <si>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</si>
  <si>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</si>
  <si>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</si>
  <si>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</si>
  <si>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</si>
  <si>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</si>
  <si>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</si>
  <si>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</si>
  <si>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</si>
  <si>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</si>
  <si>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</si>
  <si>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</si>
  <si>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</si>
  <si>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</si>
  <si>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</si>
  <si>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</si>
  <si>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</si>
  <si>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</si>
  <si>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</si>
  <si>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</si>
  <si>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</si>
  <si>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</si>
  <si>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</si>
  <si>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</si>
  <si>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</si>
  <si>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</si>
  <si>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</si>
  <si>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</si>
  <si>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</si>
  <si>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</si>
  <si>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</si>
  <si>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</si>
  <si>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</si>
  <si>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</si>
  <si>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</si>
  <si>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</si>
  <si>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</si>
  <si>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</si>
  <si>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</si>
  <si>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</si>
  <si>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</si>
  <si>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</si>
  <si>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</si>
  <si>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</si>
  <si>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</si>
  <si>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</si>
  <si>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</si>
  <si>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</si>
  <si>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</si>
  <si>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</si>
  <si>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</si>
  <si>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</si>
  <si>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</si>
  <si>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</si>
  <si>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</si>
  <si>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</si>
  <si>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</si>
  <si>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</si>
  <si>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</si>
  <si>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</si>
  <si>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</si>
  <si>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</si>
  <si>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</si>
  <si>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</si>
  <si>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</si>
  <si>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</si>
  <si>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</si>
  <si>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</si>
  <si>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</si>
  <si>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</si>
  <si>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</si>
  <si>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</si>
  <si>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</si>
  <si>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</si>
  <si>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</si>
  <si>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</si>
  <si>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</si>
  <si>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</si>
  <si>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</si>
  <si>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</si>
  <si>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</si>
  <si>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</si>
  <si>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</si>
  <si>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</si>
  <si>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</si>
  <si>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</si>
  <si>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</si>
  <si>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</si>
  <si>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</si>
  <si>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</si>
  <si>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</si>
  <si>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</si>
  <si>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</si>
  <si>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</si>
  <si>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</si>
  <si>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</si>
  <si>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</si>
  <si>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</si>
  <si>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</si>
  <si>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</si>
  <si>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</si>
  <si>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</si>
  <si>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</si>
  <si>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</si>
  <si>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</si>
  <si>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</si>
  <si>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</si>
  <si>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</si>
  <si>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</si>
  <si>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</si>
  <si>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</si>
  <si>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</si>
  <si>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</si>
  <si>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</si>
  <si>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</si>
  <si>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</si>
  <si>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</si>
  <si>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</si>
  <si>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</si>
  <si>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</si>
  <si>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</si>
  <si>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</si>
  <si>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</si>
  <si>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</si>
  <si>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</si>
  <si>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</si>
  <si>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</si>
  <si>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</si>
  <si>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</si>
  <si>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</si>
  <si>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</si>
  <si>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</si>
  <si>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</si>
  <si>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</si>
  <si>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</si>
  <si>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</si>
  <si>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</si>
  <si>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</si>
  <si>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</si>
  <si>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</si>
  <si>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</si>
  <si>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</si>
  <si>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</si>
  <si>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</si>
  <si>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</si>
  <si>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</si>
  <si>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</si>
  <si>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</si>
  <si>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</si>
  <si>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</si>
  <si>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</si>
  <si>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</si>
  <si>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</si>
  <si>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</si>
  <si>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</si>
  <si>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</si>
  <si>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</si>
  <si>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</si>
  <si>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</si>
  <si>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</si>
  <si>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</si>
  <si>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</si>
  <si>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</si>
  <si>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</si>
  <si>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</si>
  <si>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</si>
  <si>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</si>
  <si>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</si>
  <si>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</si>
  <si>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</si>
  <si>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</si>
  <si>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</si>
  <si>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</si>
  <si>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</si>
  <si>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</si>
  <si>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</si>
  <si>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</si>
  <si>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</si>
  <si>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</si>
  <si>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</si>
  <si>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</si>
  <si>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</si>
  <si>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</si>
  <si>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</si>
  <si>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</si>
  <si>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</si>
  <si>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</si>
  <si>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</si>
  <si>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</si>
  <si>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</si>
  <si>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</si>
  <si>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</si>
  <si>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</si>
  <si>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</si>
  <si>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</si>
  <si>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</si>
  <si>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</si>
  <si>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</si>
  <si>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</si>
  <si>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</si>
  <si>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</si>
  <si>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</si>
  <si>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</si>
  <si>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</si>
  <si>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</si>
  <si>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</si>
  <si>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</si>
  <si>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</si>
  <si>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</si>
  <si>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</si>
  <si>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</si>
  <si>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</si>
  <si>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</si>
  <si>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</si>
  <si>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</si>
  <si>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</si>
  <si>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</si>
  <si>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</si>
  <si>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</si>
  <si>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</si>
  <si>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</si>
  <si>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</si>
  <si>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</si>
  <si>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</si>
  <si>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</si>
  <si>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</si>
  <si>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</si>
  <si>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</si>
  <si>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</si>
  <si>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</si>
  <si>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</si>
  <si>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</si>
  <si>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</si>
  <si>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</si>
  <si>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</si>
  <si>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</si>
  <si>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</si>
  <si>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</si>
  <si>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</si>
  <si>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</si>
  <si>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</si>
  <si>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</si>
  <si>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</si>
  <si>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</si>
  <si>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</si>
  <si>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</si>
  <si>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</si>
  <si>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</si>
  <si>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</si>
  <si>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</si>
  <si>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</si>
  <si>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</si>
  <si>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</si>
  <si>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</si>
  <si>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</si>
  <si>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</si>
  <si>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</si>
  <si>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</si>
  <si>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</si>
  <si>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</si>
  <si>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</si>
  <si>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</si>
  <si>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</si>
  <si>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</si>
  <si>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</si>
  <si>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</si>
  <si>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</si>
  <si>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</si>
  <si>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</si>
  <si>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</si>
  <si>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</si>
  <si>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</si>
  <si>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</si>
  <si>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</si>
  <si>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</si>
  <si>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</si>
  <si>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</si>
  <si>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</si>
  <si>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</si>
  <si>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</si>
  <si>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</si>
  <si>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</si>
  <si>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</si>
  <si>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</si>
  <si>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</si>
  <si>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</si>
  <si>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</si>
  <si>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</si>
  <si>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</si>
  <si>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</si>
  <si>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</si>
  <si>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</si>
  <si>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</si>
  <si>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</si>
  <si>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</si>
  <si>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</si>
  <si>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</si>
  <si>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</si>
  <si>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</si>
  <si>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</si>
  <si>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</si>
  <si>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</si>
  <si>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</si>
  <si>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</si>
  <si>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</si>
  <si>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</si>
  <si>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</si>
  <si>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</si>
  <si>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</si>
  <si>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</si>
  <si>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</si>
  <si>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</si>
  <si>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</si>
  <si>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</si>
  <si>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</si>
  <si>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</si>
  <si>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</si>
  <si>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</si>
  <si>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</si>
  <si>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</si>
  <si>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</si>
  <si>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</si>
  <si>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</si>
  <si>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</si>
  <si>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</si>
  <si>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</si>
  <si>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</si>
  <si>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</si>
  <si>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</si>
  <si>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</si>
  <si>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</si>
  <si>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</si>
  <si>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</si>
  <si>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</si>
  <si>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</si>
  <si>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</si>
  <si>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</si>
  <si>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</si>
  <si>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</si>
  <si>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</si>
  <si>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</si>
  <si>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</si>
  <si>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</si>
  <si>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</si>
  <si>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</si>
  <si>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</si>
  <si>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</si>
  <si>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</si>
  <si>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</si>
  <si>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</si>
  <si>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</si>
  <si>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</si>
  <si>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</si>
  <si>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</si>
  <si>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</si>
  <si>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</si>
  <si>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</si>
  <si>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</si>
  <si>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</si>
  <si>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</si>
  <si>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</si>
  <si>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</si>
  <si>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</si>
  <si>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</si>
  <si>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</si>
  <si>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</si>
  <si>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</si>
  <si>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</si>
  <si>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</si>
  <si>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</si>
  <si>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</si>
  <si>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</si>
  <si>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</si>
  <si>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</si>
  <si>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</si>
  <si>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</si>
  <si>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</si>
  <si>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</si>
  <si>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</si>
  <si>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</si>
  <si>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</si>
  <si>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</si>
  <si>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</si>
  <si>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</si>
  <si>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</si>
  <si>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</si>
  <si>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</si>
  <si>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</si>
  <si>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</si>
  <si>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</si>
  <si>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</si>
  <si>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</si>
  <si>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</si>
  <si>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</si>
  <si>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</si>
  <si>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</si>
  <si>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</si>
  <si>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</si>
  <si>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</si>
  <si>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</si>
  <si>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</si>
  <si>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</si>
  <si>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</si>
  <si>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</si>
  <si>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</si>
  <si>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</si>
  <si>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</si>
  <si>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</si>
  <si>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</si>
  <si>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</si>
  <si>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</si>
  <si>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</si>
  <si>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</si>
  <si>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</si>
  <si>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</si>
  <si>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</si>
  <si>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</si>
  <si>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</si>
  <si>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</si>
  <si>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</si>
  <si>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</si>
  <si>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</si>
  <si>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</si>
  <si>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</si>
  <si>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</si>
  <si>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</si>
  <si>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</si>
  <si>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</si>
  <si>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</si>
  <si>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</si>
  <si>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</si>
  <si>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</si>
  <si>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</si>
  <si>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</si>
  <si>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</si>
  <si>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</si>
  <si>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</si>
  <si>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</si>
  <si>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</si>
  <si>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</si>
  <si>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</si>
  <si>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</si>
  <si>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</si>
  <si>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</si>
  <si>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</si>
  <si>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</si>
  <si>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</si>
  <si>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</si>
  <si>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</si>
  <si>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</si>
  <si>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</si>
  <si>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</si>
  <si>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</si>
  <si>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</si>
  <si>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</si>
  <si>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</si>
  <si>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</si>
  <si>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</si>
  <si>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</si>
  <si>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</si>
  <si>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</si>
  <si>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</si>
  <si>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</si>
  <si>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</si>
  <si>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</si>
  <si>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</si>
  <si>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</si>
  <si>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</si>
  <si>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</si>
  <si>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</si>
  <si>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</si>
  <si>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</si>
  <si>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</si>
  <si>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</si>
  <si>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</si>
  <si>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</si>
  <si>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</si>
  <si>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</si>
  <si>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</si>
  <si>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</si>
  <si>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</si>
  <si>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</si>
  <si>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</si>
  <si>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</si>
  <si>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</si>
  <si>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</si>
  <si>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</si>
  <si>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</si>
  <si>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</si>
  <si>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</si>
  <si>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</si>
  <si>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</si>
  <si>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</si>
  <si>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</si>
  <si>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</si>
  <si>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</si>
  <si>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</si>
  <si>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</si>
  <si>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</si>
  <si>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</si>
  <si>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</si>
  <si>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</si>
  <si>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</si>
  <si>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</si>
  <si>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</si>
  <si>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</si>
  <si>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</si>
  <si>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</si>
  <si>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</si>
  <si>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</si>
  <si>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</si>
  <si>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</si>
  <si>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</si>
  <si>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</si>
  <si>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</si>
  <si>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</si>
  <si>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</si>
  <si>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</si>
  <si>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</si>
  <si>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</si>
  <si>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</si>
  <si>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</si>
  <si>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</si>
  <si>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</si>
  <si>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</si>
  <si>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</si>
  <si>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</si>
  <si>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</si>
  <si>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</si>
  <si>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</si>
  <si>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</si>
  <si>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</si>
  <si>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</si>
  <si>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</si>
  <si>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</si>
  <si>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</si>
  <si>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</si>
  <si>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</si>
  <si>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</si>
  <si>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</si>
  <si>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</si>
  <si>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</si>
  <si>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</si>
  <si>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</si>
  <si>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</si>
  <si>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</si>
  <si>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</si>
  <si>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</si>
  <si>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</si>
  <si>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</si>
  <si>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</si>
  <si>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</si>
  <si>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</si>
  <si>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</si>
  <si>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</si>
  <si>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</si>
  <si>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</si>
  <si>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</si>
  <si>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</si>
  <si>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</si>
  <si>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</si>
  <si>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</si>
  <si>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</si>
  <si>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</si>
  <si>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</si>
  <si>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</si>
  <si>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</si>
  <si>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</si>
  <si>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</si>
  <si>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</si>
  <si>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</si>
  <si>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</si>
  <si>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</si>
  <si>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</si>
  <si>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</si>
  <si>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</si>
  <si>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</si>
  <si>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</si>
  <si>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</si>
  <si>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</si>
  <si>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</si>
  <si>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</si>
  <si>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</si>
  <si>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</si>
  <si>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</si>
  <si>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</si>
  <si>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</si>
  <si>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</si>
  <si>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</si>
  <si>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</si>
  <si>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</si>
  <si>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</si>
  <si>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</si>
  <si>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</si>
  <si>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</si>
  <si>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</si>
  <si>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</si>
  <si>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</si>
  <si>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</si>
  <si>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</si>
  <si>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</si>
  <si>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</si>
  <si>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</si>
  <si>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</si>
  <si>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</si>
  <si>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</si>
  <si>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</si>
  <si>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</si>
  <si>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</si>
  <si>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</si>
  <si>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</si>
  <si>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</si>
  <si>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</si>
  <si>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</si>
  <si>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</si>
  <si>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</si>
  <si>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</si>
  <si>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</si>
  <si>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</si>
  <si>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</si>
  <si>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</si>
  <si>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</si>
  <si>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</si>
  <si>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</si>
  <si>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</si>
  <si>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</si>
  <si>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</si>
  <si>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</si>
  <si>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</si>
  <si>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</si>
  <si>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</si>
  <si>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</si>
  <si>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</si>
  <si>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</si>
  <si>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</si>
  <si>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</si>
  <si>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</si>
  <si>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</si>
  <si>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</si>
  <si>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</si>
  <si>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</si>
  <si>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</si>
  <si>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</si>
  <si>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</si>
  <si>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</si>
  <si>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</si>
  <si>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</si>
  <si>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</si>
  <si>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</si>
  <si>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</si>
  <si>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</si>
  <si>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</si>
  <si>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</si>
  <si>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</si>
  <si>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</si>
  <si>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</si>
  <si>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</si>
  <si>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</si>
  <si>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</si>
  <si>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</si>
  <si>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</si>
  <si>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</si>
  <si>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</si>
  <si>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</si>
  <si>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</si>
  <si>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</si>
  <si>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</si>
  <si>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</si>
  <si>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</si>
  <si>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</si>
  <si>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</si>
  <si>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</si>
  <si>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</si>
  <si>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</si>
  <si>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</si>
  <si>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</si>
  <si>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</si>
  <si>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</si>
  <si>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</si>
  <si>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</si>
  <si>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</si>
  <si>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</si>
  <si>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</si>
  <si>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</si>
  <si>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</si>
  <si>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</si>
  <si>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</si>
  <si>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</si>
  <si>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</si>
  <si>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</si>
  <si>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</si>
  <si>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</si>
  <si>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</si>
  <si>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</si>
  <si>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</si>
  <si>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</si>
  <si>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</si>
  <si>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</si>
  <si>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</si>
  <si>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</si>
  <si>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</si>
  <si>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</si>
  <si>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</si>
  <si>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</si>
  <si>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</si>
  <si>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</si>
  <si>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</si>
  <si>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</si>
  <si>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</si>
  <si>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</si>
  <si>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</si>
  <si>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</si>
  <si>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</si>
  <si>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</si>
  <si>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</si>
  <si>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</si>
  <si>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</si>
  <si>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</si>
  <si>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</si>
  <si>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</si>
  <si>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</si>
  <si>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</si>
  <si>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</si>
  <si>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</si>
  <si>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</si>
  <si>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</si>
  <si>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</si>
  <si>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</si>
  <si>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</si>
  <si>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</si>
  <si>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</si>
  <si>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</si>
  <si>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</si>
  <si>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</si>
  <si>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</si>
  <si>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</si>
  <si>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</si>
  <si>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</si>
  <si>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</si>
  <si>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</si>
  <si>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</si>
  <si>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</si>
  <si>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</si>
  <si>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</si>
  <si>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</si>
  <si>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</si>
  <si>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</si>
  <si>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</si>
  <si>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</si>
  <si>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</si>
  <si>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</si>
  <si>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</si>
  <si>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</si>
  <si>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</si>
  <si>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</si>
  <si>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</si>
  <si>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</si>
  <si>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</si>
  <si>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</si>
  <si>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</si>
  <si>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</si>
  <si>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</si>
  <si>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</si>
  <si>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</si>
  <si>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</si>
  <si>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</si>
  <si>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</si>
  <si>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</si>
  <si>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</si>
  <si>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</si>
  <si>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</si>
  <si>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</si>
  <si>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</si>
  <si>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</si>
  <si>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</si>
  <si>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</si>
  <si>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</si>
  <si>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</si>
  <si>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</si>
  <si>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</si>
  <si>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</si>
  <si>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</si>
  <si>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</si>
  <si>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</si>
  <si>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</si>
  <si>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</si>
  <si>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</si>
  <si>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</si>
  <si>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</si>
  <si>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</si>
  <si>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</si>
  <si>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</si>
  <si>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</si>
  <si>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</si>
  <si>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</si>
  <si>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</si>
  <si>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</si>
  <si>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</si>
  <si>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</si>
  <si>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</si>
  <si>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</si>
  <si>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</si>
  <si>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</si>
  <si>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</si>
  <si>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</si>
  <si>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</si>
  <si>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</si>
  <si>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</si>
  <si>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</si>
  <si>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</si>
  <si>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</si>
  <si>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</si>
  <si>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</si>
  <si>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</si>
  <si>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</si>
  <si>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</si>
  <si>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</si>
  <si>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</si>
  <si>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</si>
  <si>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</si>
  <si>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</si>
  <si>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</si>
  <si>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</si>
  <si>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</si>
  <si>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</si>
  <si>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</si>
  <si>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</si>
  <si>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</si>
  <si>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</si>
  <si>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</si>
  <si>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</si>
  <si>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</si>
  <si>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</si>
  <si>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</si>
  <si>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</si>
  <si>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</si>
  <si>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</si>
  <si>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</si>
  <si>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</si>
  <si>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</si>
  <si>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</si>
  <si>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</si>
  <si>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</si>
  <si>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</si>
  <si>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</si>
  <si>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</si>
  <si>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</si>
  <si>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</si>
  <si>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</si>
  <si>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</si>
  <si>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</si>
  <si>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</si>
  <si>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</si>
  <si>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</si>
  <si>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</si>
  <si>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</si>
  <si>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</si>
  <si>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</si>
  <si>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</si>
  <si>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</si>
  <si>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</si>
  <si>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</si>
  <si>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</si>
  <si>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</si>
  <si>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</si>
  <si>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</si>
  <si>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</si>
  <si>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</si>
  <si>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</si>
  <si>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</si>
  <si>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</si>
  <si>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</si>
  <si>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</si>
  <si>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</si>
  <si>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</si>
  <si>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</si>
  <si>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</si>
  <si>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</si>
  <si>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</si>
  <si>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</si>
  <si>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</si>
  <si>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</si>
  <si>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</si>
  <si>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</si>
  <si>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</si>
  <si>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</si>
  <si>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</si>
  <si>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</si>
  <si>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</si>
  <si>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</si>
  <si>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</si>
  <si>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</si>
  <si>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</si>
  <si>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</si>
  <si>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</si>
  <si>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</si>
  <si>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</si>
  <si>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</si>
  <si>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</si>
  <si>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</si>
  <si>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</si>
  <si>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</si>
  <si>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</si>
  <si>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</si>
  <si>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</si>
  <si>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</si>
  <si>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</si>
  <si>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</si>
  <si>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</si>
  <si>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</si>
  <si>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</si>
  <si>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</si>
  <si>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</si>
  <si>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</si>
  <si>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</si>
  <si>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</si>
  <si>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</si>
  <si>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</si>
  <si>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</si>
  <si>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</si>
  <si>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</si>
  <si>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</si>
  <si>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</si>
  <si>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</si>
  <si>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</si>
  <si>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</si>
  <si>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</si>
  <si>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</si>
  <si>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</si>
  <si>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</si>
  <si>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</si>
  <si>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</si>
  <si>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</si>
  <si>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</si>
  <si>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</si>
  <si>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</si>
  <si>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</si>
  <si>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</si>
  <si>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</si>
  <si>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</si>
  <si>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</si>
  <si>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</si>
  <si>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</si>
  <si>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</si>
  <si>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</si>
  <si>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</si>
  <si>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</si>
  <si>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</si>
  <si>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</si>
  <si>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</si>
  <si>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</si>
  <si>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</si>
  <si>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</si>
  <si>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</si>
  <si>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</si>
  <si>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</si>
  <si>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</si>
  <si>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</si>
  <si>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</si>
  <si>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</si>
  <si>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</si>
  <si>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</si>
  <si>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</si>
  <si>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</si>
  <si>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</si>
  <si>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</si>
  <si>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</si>
  <si>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</si>
  <si>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</si>
  <si>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</si>
  <si>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</si>
  <si>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</si>
  <si>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</si>
  <si>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</si>
  <si>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</si>
  <si>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</si>
  <si>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</si>
  <si>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</si>
  <si>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</si>
  <si>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</si>
  <si>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</si>
  <si>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</si>
  <si>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</si>
  <si>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</si>
  <si>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</si>
  <si>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</si>
  <si>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</si>
  <si>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</si>
  <si>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</si>
  <si>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</si>
  <si>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</si>
  <si>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</si>
  <si>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</si>
  <si>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</si>
  <si>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</si>
  <si>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</si>
  <si>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</si>
  <si>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</si>
  <si>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</si>
  <si>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</si>
  <si>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</si>
  <si>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</si>
  <si>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</si>
  <si>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</si>
  <si>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</si>
  <si>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</si>
  <si>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</si>
  <si>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</si>
  <si>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</si>
  <si>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</si>
  <si>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</si>
  <si>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</si>
  <si>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</si>
  <si>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</si>
  <si>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</si>
  <si>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</si>
  <si>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</si>
  <si>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</si>
  <si>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</si>
  <si>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</si>
  <si>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</si>
  <si>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</si>
  <si>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</si>
  <si>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</si>
  <si>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</si>
  <si>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</si>
  <si>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</si>
  <si>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</si>
  <si>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</si>
  <si>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</si>
  <si>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</si>
  <si>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</si>
  <si>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</si>
  <si>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</si>
  <si>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</si>
  <si>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</si>
  <si>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</si>
  <si>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</si>
  <si>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</si>
  <si>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</si>
  <si>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</si>
  <si>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</si>
  <si>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</si>
  <si>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</si>
  <si>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</si>
  <si>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</si>
  <si>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</si>
  <si>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</si>
  <si>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</si>
  <si>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</si>
  <si>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</si>
  <si>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</si>
  <si>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</si>
  <si>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</si>
  <si>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</si>
  <si>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</si>
  <si>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</si>
  <si>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</si>
  <si>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</si>
  <si>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</si>
  <si>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</si>
  <si>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</si>
  <si>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</si>
  <si>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</si>
  <si>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</si>
  <si>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</si>
  <si>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</si>
  <si>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</si>
  <si>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</si>
  <si>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</si>
  <si>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</si>
  <si>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</si>
  <si>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</si>
  <si>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</si>
  <si>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</si>
  <si>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</si>
  <si>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</si>
  <si>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</si>
  <si>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</si>
  <si>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</si>
  <si>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</si>
  <si>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</si>
  <si>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</si>
  <si>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</si>
  <si>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</si>
  <si>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</si>
  <si>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</si>
  <si>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</si>
  <si>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</si>
  <si>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</si>
  <si>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</si>
  <si>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</si>
  <si>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</si>
  <si>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</si>
  <si>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</si>
  <si>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</si>
  <si>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</si>
  <si>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</si>
  <si>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</si>
  <si>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</si>
  <si>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</si>
  <si>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</si>
  <si>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</si>
  <si>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</si>
  <si>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</si>
  <si>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</si>
  <si>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</si>
  <si>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</si>
  <si>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</si>
  <si>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</si>
  <si>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</si>
  <si>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</si>
  <si>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</si>
  <si>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</si>
  <si>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</si>
  <si>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</si>
  <si>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</si>
  <si>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</si>
  <si>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</si>
  <si>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</si>
  <si>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</si>
  <si>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</si>
  <si>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</si>
  <si>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</si>
  <si>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</si>
  <si>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</si>
  <si>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</si>
  <si>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</si>
  <si>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</si>
  <si>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</si>
  <si>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</si>
  <si>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</si>
  <si>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</si>
  <si>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</si>
  <si>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</si>
  <si>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</si>
  <si>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</si>
  <si>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</si>
  <si>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</si>
  <si>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</si>
  <si>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</si>
  <si>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</si>
  <si>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</si>
  <si>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</si>
  <si>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</si>
  <si>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</si>
  <si>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</si>
  <si>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</si>
  <si>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</si>
  <si>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</si>
  <si>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</si>
  <si>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</si>
  <si>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</si>
  <si>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</si>
  <si>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</si>
  <si>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</si>
  <si>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</si>
  <si>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</si>
  <si>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</si>
  <si>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</si>
  <si>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</si>
  <si>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</si>
  <si>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</si>
  <si>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</si>
  <si>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</si>
  <si>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</si>
  <si>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</si>
  <si>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</si>
  <si>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</si>
  <si>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</si>
  <si>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</si>
  <si>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</si>
  <si>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</si>
  <si>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</si>
  <si>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</si>
  <si>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</si>
  <si>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</si>
  <si>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</si>
  <si>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</si>
  <si>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</si>
  <si>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</si>
  <si>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</si>
  <si>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</si>
  <si>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</si>
  <si>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</si>
  <si>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</si>
  <si>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</si>
  <si>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</si>
  <si>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</si>
  <si>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</si>
  <si>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</si>
  <si>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</si>
  <si>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</si>
  <si>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</si>
  <si>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</si>
  <si>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</si>
  <si>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</si>
  <si>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</si>
  <si>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</si>
  <si>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</si>
  <si>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</si>
  <si>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</si>
  <si>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</si>
  <si>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</si>
  <si>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</si>
  <si>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</si>
  <si>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</si>
  <si>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</si>
  <si>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</si>
  <si>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</si>
  <si>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</si>
  <si>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</si>
  <si>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</si>
  <si>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</si>
  <si>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</si>
  <si>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</si>
  <si>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</si>
  <si>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</si>
  <si>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</si>
  <si>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</si>
  <si>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</si>
  <si>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</si>
  <si>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</si>
  <si>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</si>
  <si>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</si>
  <si>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</si>
  <si>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</si>
  <si>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</si>
  <si>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</si>
  <si>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</si>
  <si>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</si>
  <si>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</si>
  <si>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</si>
  <si>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</si>
  <si>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</si>
  <si>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</si>
  <si>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</si>
  <si>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</si>
  <si>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</si>
  <si>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</si>
  <si>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</si>
  <si>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</si>
  <si>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</si>
  <si>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</si>
  <si>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</si>
  <si>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</si>
  <si>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</si>
  <si>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</si>
  <si>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</si>
  <si>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</si>
  <si>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</si>
  <si>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</si>
  <si>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</si>
  <si>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</si>
  <si>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</si>
  <si>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</si>
  <si>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</si>
  <si>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</si>
  <si>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</si>
  <si>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</si>
  <si>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</si>
  <si>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</si>
  <si>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</si>
  <si>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</si>
  <si>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</si>
  <si>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</si>
  <si>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</si>
  <si>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</si>
  <si>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</si>
  <si>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</si>
  <si>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</si>
  <si>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</si>
  <si>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</si>
  <si>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</si>
  <si>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</si>
  <si>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</si>
  <si>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</si>
  <si>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</si>
  <si>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</si>
  <si>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</si>
  <si>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</si>
  <si>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</si>
  <si>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</si>
  <si>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</si>
  <si>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</si>
  <si>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</si>
  <si>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</si>
  <si>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</si>
  <si>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</si>
  <si>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</si>
  <si>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</si>
  <si>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</si>
  <si>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</si>
  <si>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</si>
  <si>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</si>
  <si>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</si>
  <si>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</si>
  <si>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</si>
  <si>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</si>
  <si>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</si>
  <si>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</si>
  <si>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</si>
  <si>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</si>
  <si>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</si>
  <si>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</si>
  <si>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</si>
  <si>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</si>
  <si>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</si>
  <si>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</si>
  <si>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</si>
  <si>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</si>
  <si>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</si>
  <si>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</si>
  <si>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</si>
  <si>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</si>
  <si>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</si>
  <si>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</si>
  <si>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</si>
  <si>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</si>
  <si>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</si>
  <si>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</si>
  <si>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</si>
  <si>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</si>
  <si>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</si>
  <si>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</si>
  <si>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</si>
  <si>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</si>
  <si>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</si>
  <si>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</si>
  <si>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</si>
  <si>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</si>
  <si>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</si>
  <si>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</si>
  <si>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</si>
  <si>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</si>
  <si>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</si>
  <si>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</si>
  <si>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</si>
  <si>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</si>
  <si>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</si>
  <si>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</si>
  <si>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</si>
  <si>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</si>
  <si>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</si>
  <si>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</si>
  <si>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</si>
  <si>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</si>
  <si>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</si>
  <si>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</si>
  <si>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</si>
  <si>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</si>
  <si>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</si>
  <si>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</si>
  <si>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</si>
  <si>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</si>
  <si>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</si>
  <si>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</si>
  <si>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</si>
  <si>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</si>
  <si>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</si>
  <si>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</si>
  <si>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</si>
  <si>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</si>
  <si>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</si>
  <si>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</si>
  <si>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</si>
  <si>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</si>
  <si>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</si>
  <si>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</si>
  <si>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</si>
  <si>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</si>
  <si>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</si>
  <si>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</si>
  <si>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</si>
  <si>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</si>
  <si>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</si>
  <si>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</si>
  <si>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</si>
  <si>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</si>
  <si>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</si>
  <si>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</si>
  <si>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</si>
  <si>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</si>
  <si>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</si>
  <si>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</si>
  <si>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</si>
  <si>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</si>
  <si>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</si>
  <si>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</si>
  <si>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</si>
  <si>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</si>
  <si>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</si>
  <si>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</si>
  <si>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</si>
  <si>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</si>
  <si>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</si>
  <si>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</si>
  <si>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</si>
  <si>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</si>
  <si>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</si>
  <si>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</si>
  <si>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</si>
  <si>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</si>
  <si>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</si>
  <si>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</si>
  <si>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</si>
  <si>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</si>
  <si>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</si>
  <si>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</si>
  <si>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</si>
  <si>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</si>
  <si>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</si>
  <si>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</si>
  <si>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</si>
  <si>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</si>
  <si>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</si>
  <si>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</si>
  <si>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</si>
  <si>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</si>
  <si>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</si>
  <si>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</si>
  <si>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</si>
  <si>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</si>
  <si>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</si>
  <si>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</si>
  <si>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</si>
  <si>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</si>
  <si>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</si>
  <si>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</si>
  <si>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</si>
  <si>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</si>
  <si>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</si>
  <si>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</si>
  <si>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</si>
  <si>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</si>
  <si>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</si>
  <si>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</si>
  <si>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</si>
  <si>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</si>
  <si>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</si>
  <si>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</si>
  <si>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</si>
  <si>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</si>
  <si>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</si>
  <si>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</si>
  <si>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</si>
  <si>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</si>
  <si>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</si>
  <si>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</si>
  <si>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</si>
  <si>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</si>
  <si>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</si>
  <si>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</si>
  <si>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</si>
  <si>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</si>
  <si>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</si>
  <si>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</si>
  <si>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</si>
  <si>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</si>
  <si>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</si>
  <si>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</si>
  <si>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</si>
  <si>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</si>
  <si>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</si>
  <si>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</si>
  <si>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</si>
  <si>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</si>
  <si>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</si>
  <si>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</si>
  <si>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</si>
  <si>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</si>
  <si>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</si>
  <si>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</si>
  <si>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</si>
  <si>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</si>
  <si>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</si>
  <si>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</si>
  <si>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</si>
  <si>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</si>
  <si>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</si>
  <si>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</si>
  <si>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</si>
  <si>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</si>
  <si>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</si>
  <si>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</si>
  <si>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</si>
  <si>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</si>
  <si>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</si>
  <si>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</si>
  <si>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</si>
  <si>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</si>
  <si>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</si>
  <si>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</si>
  <si>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</si>
  <si>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</si>
  <si>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</si>
  <si>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</si>
  <si>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</si>
  <si>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</si>
  <si>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</si>
  <si>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</si>
  <si>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</si>
  <si>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</si>
  <si>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</si>
  <si>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</si>
  <si>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</si>
  <si>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</si>
  <si>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</si>
  <si>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</si>
  <si>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</si>
  <si>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</si>
  <si>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</si>
  <si>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</si>
  <si>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</si>
  <si>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</si>
  <si>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</si>
  <si>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</si>
  <si>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</si>
  <si>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</si>
  <si>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</si>
  <si>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</si>
  <si>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</si>
  <si>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</si>
  <si>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</si>
  <si>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</si>
  <si>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</si>
  <si>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</si>
  <si>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</si>
  <si>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</si>
  <si>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</si>
  <si>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</si>
  <si>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</si>
  <si>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</si>
  <si>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</si>
  <si>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</si>
  <si>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</si>
  <si>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</si>
  <si>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</si>
  <si>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</si>
  <si>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</si>
  <si>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</si>
  <si>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</si>
  <si>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</si>
  <si>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</si>
  <si>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</si>
  <si>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</si>
  <si>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</si>
  <si>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</si>
  <si>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</si>
  <si>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</si>
  <si>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</si>
  <si>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</si>
  <si>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</si>
  <si>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</si>
  <si>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</si>
  <si>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</si>
  <si>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</si>
  <si>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</si>
  <si>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</si>
  <si>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</si>
  <si>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</si>
  <si>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</si>
  <si>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</si>
  <si>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</si>
  <si>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</si>
  <si>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</si>
  <si>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</si>
  <si>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</si>
  <si>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</si>
  <si>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</si>
  <si>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</si>
  <si>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</si>
  <si>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</si>
  <si>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</si>
  <si>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</si>
  <si>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</si>
  <si>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</si>
  <si>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</si>
  <si>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</si>
  <si>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</si>
  <si>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</si>
  <si>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</si>
  <si>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</si>
  <si>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</si>
  <si>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</si>
  <si>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</si>
  <si>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</si>
  <si>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</si>
  <si>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</si>
  <si>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</si>
  <si>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</si>
  <si>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</si>
  <si>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</si>
  <si>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</si>
  <si>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</si>
  <si>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</si>
  <si>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</si>
  <si>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</si>
  <si>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</si>
  <si>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</si>
  <si>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</si>
  <si>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</si>
  <si>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</si>
  <si>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</si>
  <si>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</si>
  <si>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</si>
  <si>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</si>
  <si>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</si>
  <si>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</si>
  <si>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</si>
  <si>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</si>
  <si>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</si>
  <si>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</si>
  <si>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</si>
  <si>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</si>
  <si>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</si>
  <si>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</si>
  <si>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</si>
  <si>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</si>
  <si>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</si>
  <si>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</si>
  <si>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</si>
  <si>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</si>
  <si>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</si>
  <si>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</si>
  <si>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</si>
  <si>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</si>
  <si>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</si>
  <si>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</si>
  <si>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</si>
  <si>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</si>
  <si>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</si>
  <si>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</si>
  <si>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</si>
  <si>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</si>
  <si>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</si>
  <si>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</si>
  <si>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</si>
  <si>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</si>
  <si>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</si>
  <si>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</si>
  <si>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</si>
  <si>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</si>
  <si>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</si>
  <si>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</si>
  <si>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</si>
  <si>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</si>
  <si>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</si>
  <si>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</si>
  <si>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</si>
  <si>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</si>
  <si>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</si>
  <si>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</si>
  <si>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</si>
  <si>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</si>
  <si>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</si>
  <si>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</si>
  <si>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</si>
  <si>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</si>
  <si>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</si>
  <si>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</si>
  <si>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</si>
  <si>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</si>
  <si>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</si>
  <si>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</si>
  <si>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</si>
  <si>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</si>
  <si>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</si>
  <si>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</si>
  <si>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</si>
  <si>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</si>
  <si>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</si>
  <si>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</si>
  <si>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</si>
  <si>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</si>
  <si>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</si>
  <si>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</si>
  <si>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</si>
  <si>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</si>
  <si>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</si>
  <si>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</si>
  <si>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</si>
  <si>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</si>
  <si>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</si>
  <si>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</si>
  <si>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</si>
  <si>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</si>
  <si>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</si>
  <si>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</si>
  <si>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</si>
  <si>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</si>
  <si>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</si>
  <si>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</si>
  <si>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</si>
  <si>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</si>
  <si>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</si>
  <si>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</si>
  <si>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</si>
  <si>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</si>
  <si>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</si>
  <si>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</si>
  <si>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</si>
  <si>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</si>
  <si>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</si>
  <si>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</si>
  <si>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</si>
  <si>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</si>
  <si>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</si>
  <si>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</si>
  <si>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</si>
  <si>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</si>
  <si>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</si>
  <si>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</si>
  <si>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</si>
  <si>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</si>
  <si>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</si>
  <si>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</si>
  <si>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</si>
  <si>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</si>
  <si>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</si>
  <si>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</si>
  <si>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</si>
  <si>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</si>
  <si>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</si>
  <si>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</si>
  <si>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</si>
  <si>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</si>
  <si>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</si>
  <si>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</si>
  <si>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</si>
  <si>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</si>
  <si>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</si>
  <si>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</si>
  <si>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</si>
  <si>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</si>
  <si>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</si>
  <si>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</si>
  <si>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</si>
  <si>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</si>
  <si>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</si>
  <si>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</si>
  <si>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</si>
  <si>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</si>
  <si>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</si>
  <si>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</si>
  <si>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</si>
  <si>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</si>
  <si>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</si>
  <si>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</si>
  <si>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</si>
  <si>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</si>
  <si>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</si>
  <si>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</si>
  <si>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</si>
  <si>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</si>
  <si>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</si>
  <si>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</si>
  <si>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</si>
  <si>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</si>
  <si>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</si>
  <si>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</si>
  <si>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</si>
  <si>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</si>
  <si>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</si>
  <si>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</si>
  <si>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</si>
  <si>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</si>
  <si>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</si>
  <si>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</si>
  <si>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</si>
  <si>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</si>
  <si>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</si>
  <si>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</si>
  <si>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</si>
  <si>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</si>
  <si>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</si>
  <si>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</si>
  <si>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</si>
  <si>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</si>
  <si>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</si>
  <si>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</si>
  <si>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</si>
  <si>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</si>
  <si>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</si>
  <si>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</si>
  <si>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</si>
  <si>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</si>
  <si>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</si>
  <si>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</si>
  <si>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</si>
  <si>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</si>
  <si>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</si>
  <si>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</si>
  <si>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</si>
  <si>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</si>
  <si>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</si>
  <si>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</si>
  <si>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</si>
  <si>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</si>
  <si>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</si>
  <si>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</si>
  <si>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</si>
  <si>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</si>
  <si>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</si>
  <si>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</si>
  <si>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</si>
  <si>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</si>
  <si>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</si>
  <si>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</si>
  <si>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</si>
  <si>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</si>
  <si>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</si>
  <si>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</si>
  <si>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</si>
  <si>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</si>
  <si>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</si>
  <si>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</si>
  <si>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</si>
  <si>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</si>
  <si>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</si>
  <si>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</si>
  <si>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</si>
  <si>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</si>
  <si>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</si>
  <si>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</si>
  <si>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</si>
  <si>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</si>
  <si>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</si>
  <si>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</si>
  <si>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</si>
  <si>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</si>
  <si>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</si>
  <si>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</si>
  <si>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</si>
  <si>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</si>
  <si>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</si>
  <si>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</si>
  <si>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</si>
  <si>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</si>
  <si>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</si>
  <si>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</si>
  <si>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</si>
  <si>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</si>
  <si>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</si>
  <si>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</si>
  <si>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</si>
  <si>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</si>
  <si>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</si>
  <si>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</si>
  <si>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</si>
  <si>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</si>
  <si>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</si>
  <si>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</si>
  <si>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</si>
  <si>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</si>
  <si>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</si>
  <si>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</si>
  <si>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</si>
  <si>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</si>
  <si>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</si>
  <si>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</si>
  <si>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</si>
  <si>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</si>
  <si>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</si>
  <si>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</si>
  <si>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</si>
  <si>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</si>
  <si>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</si>
  <si>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</si>
  <si>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</si>
  <si>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</si>
  <si>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</si>
  <si>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</si>
  <si>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</si>
  <si>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</si>
  <si>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</si>
  <si>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</si>
  <si>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</si>
  <si>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</si>
  <si>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</si>
  <si>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</si>
  <si>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</si>
  <si>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</si>
  <si>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</si>
  <si>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</si>
  <si>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</si>
  <si>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</si>
  <si>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</si>
  <si>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</si>
  <si>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</si>
  <si>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</si>
  <si>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</si>
  <si>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</si>
  <si>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</si>
  <si>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</si>
  <si>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</si>
  <si>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</si>
  <si>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</si>
  <si>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</si>
  <si>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</si>
  <si>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</si>
  <si>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</si>
  <si>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</si>
  <si>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</si>
  <si>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</si>
  <si>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</si>
  <si>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</si>
  <si>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</si>
  <si>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</si>
  <si>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</si>
  <si>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</si>
  <si>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</si>
  <si>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</si>
  <si>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</si>
  <si>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</si>
  <si>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</si>
  <si>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</si>
  <si>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</si>
  <si>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</si>
  <si>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</si>
  <si>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</si>
  <si>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</si>
  <si>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</si>
  <si>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</si>
  <si>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</si>
  <si>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</si>
  <si>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</si>
  <si>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</si>
  <si>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</si>
  <si>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</si>
  <si>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</si>
  <si>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</si>
  <si>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</si>
  <si>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</si>
  <si>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</si>
  <si>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</si>
  <si>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</si>
  <si>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</si>
  <si>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</si>
  <si>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</si>
  <si>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</si>
  <si>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</si>
  <si>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</si>
  <si>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</si>
  <si>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</si>
  <si>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</si>
  <si>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</si>
  <si>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</si>
  <si>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</si>
  <si>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</si>
  <si>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</si>
  <si>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</si>
  <si>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</si>
  <si>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</si>
  <si>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</si>
  <si>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</si>
  <si>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</si>
  <si>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</si>
  <si>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</si>
  <si>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</si>
  <si>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</si>
  <si>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</si>
  <si>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</si>
  <si>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</si>
  <si>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</si>
  <si>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</si>
  <si>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</si>
  <si>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</si>
  <si>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</si>
  <si>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</si>
  <si>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</si>
  <si>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</si>
  <si>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</si>
  <si>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</si>
  <si>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</si>
  <si>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</si>
  <si>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</si>
  <si>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</si>
  <si>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</si>
  <si>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</si>
  <si>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</si>
  <si>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</si>
  <si>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</si>
  <si>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</si>
  <si>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</si>
  <si>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</si>
  <si>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</si>
  <si>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</si>
  <si>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</si>
  <si>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</si>
  <si>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</si>
  <si>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</si>
  <si>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</si>
  <si>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</si>
  <si>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</si>
  <si>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</si>
  <si>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</si>
  <si>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</si>
  <si>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</si>
  <si>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</si>
  <si>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</si>
  <si>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</si>
  <si>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</si>
  <si>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</si>
  <si>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</si>
  <si>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</si>
  <si>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</si>
  <si>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</si>
  <si>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</si>
  <si>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</si>
  <si>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</si>
  <si>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</si>
  <si>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</si>
  <si>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</si>
  <si>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</si>
  <si>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</si>
  <si>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</si>
  <si>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</si>
  <si>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</si>
  <si>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</si>
  <si>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</si>
  <si>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</si>
  <si>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</si>
  <si>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</si>
  <si>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</si>
  <si>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</si>
  <si>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</si>
  <si>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</si>
  <si>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</si>
  <si>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</si>
  <si>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</si>
  <si>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</si>
  <si>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</si>
  <si>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</si>
  <si>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</si>
  <si>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</si>
  <si>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</si>
  <si>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</si>
  <si>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</si>
  <si>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</si>
  <si>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</si>
  <si>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</si>
  <si>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</si>
  <si>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</si>
  <si>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</si>
  <si>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</si>
  <si>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</si>
  <si>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</si>
  <si>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</si>
  <si>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</si>
  <si>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</si>
  <si>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</si>
  <si>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</si>
  <si>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</si>
  <si>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</si>
  <si>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</si>
  <si>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</si>
  <si>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</si>
  <si>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</si>
  <si>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</si>
  <si>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</si>
  <si>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</si>
  <si>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</si>
  <si>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</si>
  <si>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</si>
  <si>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</si>
  <si>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</si>
  <si>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</si>
  <si>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</si>
  <si>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</si>
  <si>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</si>
  <si>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</si>
  <si>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</si>
  <si>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</si>
  <si>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</si>
  <si>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</si>
  <si>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</si>
  <si>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</si>
  <si>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</si>
  <si>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</si>
  <si>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</si>
  <si>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</si>
  <si>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</si>
  <si>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</si>
  <si>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</si>
  <si>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</si>
  <si>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</si>
  <si>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</si>
  <si>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</si>
  <si>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</si>
  <si>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</si>
  <si>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</si>
  <si>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</si>
  <si>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</si>
  <si>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</si>
  <si>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</si>
  <si>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</si>
  <si>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</si>
  <si>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</si>
  <si>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</si>
  <si>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</si>
  <si>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</si>
  <si>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</si>
  <si>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</si>
  <si>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</si>
  <si>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</si>
  <si>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</si>
  <si>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</si>
  <si>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</si>
  <si>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</si>
  <si>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</si>
  <si>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</si>
  <si>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</si>
  <si>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</si>
  <si>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</si>
  <si>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</si>
  <si>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</si>
  <si>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</si>
  <si>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</si>
  <si>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</si>
  <si>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</si>
  <si>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</si>
  <si>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</si>
  <si>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</si>
  <si>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</si>
  <si>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</si>
  <si>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</si>
  <si>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</si>
  <si>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</si>
  <si>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</si>
  <si>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</si>
  <si>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</si>
  <si>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</si>
  <si>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</si>
  <si>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</si>
  <si>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</si>
  <si>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</si>
  <si>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</si>
  <si>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</si>
  <si>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</si>
  <si>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</si>
  <si>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</si>
  <si>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</si>
  <si>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</si>
  <si>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</si>
  <si>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</si>
  <si>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</si>
  <si>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</si>
  <si>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</si>
  <si>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</si>
  <si>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</si>
  <si>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</si>
  <si>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</si>
  <si>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</si>
  <si>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</si>
  <si>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</si>
  <si>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</si>
  <si>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</si>
  <si>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</si>
  <si>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</si>
  <si>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</si>
  <si>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</si>
  <si>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</si>
  <si>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</si>
  <si>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</si>
  <si>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</si>
  <si>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</si>
  <si>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</si>
  <si>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</si>
  <si>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</si>
  <si>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</si>
  <si>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</si>
  <si>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</si>
  <si>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</si>
  <si>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</si>
  <si>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</si>
  <si>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</si>
  <si>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</si>
  <si>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</si>
  <si>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</si>
  <si>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</si>
  <si>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</si>
  <si>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</si>
  <si>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</si>
  <si>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</si>
  <si>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</si>
  <si>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</si>
  <si>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</si>
  <si>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</si>
  <si>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</si>
  <si>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</si>
  <si>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</si>
  <si>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</si>
  <si>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</si>
  <si>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</si>
  <si>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</si>
  <si>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</si>
  <si>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</si>
  <si>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</si>
  <si>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</si>
  <si>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</si>
  <si>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</si>
  <si>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</si>
  <si>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</si>
  <si>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</si>
  <si>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</si>
  <si>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</si>
  <si>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</si>
  <si>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</si>
  <si>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</si>
  <si>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</si>
  <si>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</si>
  <si>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</si>
  <si>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</si>
  <si>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</si>
  <si>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</si>
  <si>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</si>
  <si>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</si>
  <si>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</si>
  <si>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</si>
  <si>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</si>
  <si>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</si>
  <si>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</si>
  <si>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</si>
  <si>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</si>
  <si>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</si>
  <si>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</si>
  <si>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</si>
  <si>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</si>
  <si>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</si>
  <si>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</si>
  <si>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</si>
  <si>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</si>
  <si>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</si>
  <si>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</si>
  <si>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</si>
  <si>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</si>
  <si>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</si>
  <si>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</si>
  <si>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</si>
  <si>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</si>
  <si>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</si>
  <si>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</si>
  <si>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</si>
  <si>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</si>
  <si>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</si>
  <si>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</si>
  <si>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</si>
  <si>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</si>
  <si>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</si>
  <si>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</si>
  <si>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</si>
  <si>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</si>
  <si>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</si>
  <si>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</si>
  <si>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</si>
  <si>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</si>
  <si>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</si>
  <si>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</si>
  <si>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</si>
  <si>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</si>
  <si>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</si>
  <si>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</si>
  <si>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</si>
  <si>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</si>
  <si>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</si>
  <si>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</si>
  <si>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</si>
  <si>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</si>
  <si>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</si>
  <si>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</si>
  <si>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</si>
  <si>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</si>
  <si>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</si>
  <si>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</si>
  <si>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</si>
  <si>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</si>
  <si>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</si>
  <si>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</si>
  <si>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</si>
  <si>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</si>
  <si>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</si>
  <si>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</si>
  <si>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</si>
  <si>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</si>
  <si>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</si>
  <si>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</si>
  <si>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</si>
  <si>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</si>
  <si>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</si>
  <si>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</si>
  <si>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</si>
  <si>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</si>
  <si>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</si>
  <si>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</si>
  <si>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</si>
  <si>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</si>
  <si>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</si>
  <si>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</si>
  <si>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</si>
  <si>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</si>
  <si>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</si>
  <si>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</si>
  <si>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</si>
  <si>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</si>
  <si>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</si>
  <si>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</si>
  <si>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</si>
  <si>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</si>
  <si>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</si>
  <si>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</si>
  <si>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</si>
  <si>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</si>
  <si>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</si>
  <si>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</si>
  <si>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</si>
  <si>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</si>
  <si>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</si>
  <si>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</si>
  <si>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</si>
  <si>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</si>
  <si>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</si>
  <si>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</si>
  <si>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</si>
  <si>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</si>
  <si>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</si>
  <si>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</si>
  <si>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</si>
  <si>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</si>
  <si>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</si>
  <si>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</si>
  <si>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</si>
  <si>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</si>
  <si>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</si>
  <si>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</si>
  <si>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</si>
  <si>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</si>
  <si>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</si>
  <si>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</si>
  <si>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</si>
  <si>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</si>
  <si>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</si>
  <si>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</si>
  <si>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</si>
  <si>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</si>
  <si>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</si>
  <si>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</si>
  <si>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</si>
  <si>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</si>
  <si>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</si>
  <si>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</si>
  <si>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</si>
  <si>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</si>
  <si>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</si>
  <si>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</si>
  <si>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</si>
  <si>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</si>
  <si>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</si>
  <si>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</si>
  <si>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</si>
  <si>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</si>
  <si>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</si>
  <si>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</si>
  <si>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</si>
  <si>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</si>
  <si>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</si>
  <si>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</si>
  <si>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</si>
  <si>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</si>
  <si>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</si>
  <si>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</si>
  <si>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</si>
  <si>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</si>
  <si>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</si>
  <si>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</si>
  <si>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</si>
  <si>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</si>
  <si>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</si>
  <si>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</si>
  <si>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</si>
  <si>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</si>
  <si>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</si>
  <si>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</si>
  <si>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</si>
  <si>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</si>
  <si>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</si>
  <si>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</si>
  <si>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</si>
  <si>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</si>
  <si>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</si>
  <si>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</si>
  <si>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</si>
  <si>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</si>
  <si>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</si>
  <si>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</si>
  <si>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</si>
  <si>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</si>
  <si>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</si>
  <si>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</si>
  <si>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</si>
  <si>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</si>
  <si>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</si>
  <si>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</si>
  <si>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</si>
  <si>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</si>
  <si>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</si>
  <si>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</si>
  <si>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</si>
  <si>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</si>
  <si>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</si>
  <si>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</si>
  <si>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</si>
  <si>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</si>
  <si>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</si>
  <si>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</si>
  <si>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</si>
  <si>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</si>
  <si>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</si>
  <si>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</si>
  <si>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</si>
  <si>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</si>
  <si>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</si>
  <si>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</si>
  <si>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</si>
  <si>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</si>
  <si>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</si>
  <si>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</si>
  <si>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</si>
  <si>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</si>
  <si>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</si>
  <si>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</si>
  <si>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</si>
  <si>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</si>
  <si>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</si>
  <si>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</si>
  <si>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</si>
  <si>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</si>
  <si>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</si>
  <si>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</si>
  <si>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</si>
  <si>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</si>
  <si>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</si>
  <si>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</si>
  <si>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</si>
  <si>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</si>
  <si>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</si>
  <si>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</si>
  <si>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</si>
  <si>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</si>
  <si>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</si>
  <si>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</si>
  <si>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</si>
  <si>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</si>
  <si>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</si>
  <si>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</si>
  <si>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</si>
  <si>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</si>
  <si>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</si>
  <si>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</si>
  <si>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</si>
  <si>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</si>
  <si>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</si>
  <si>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</si>
  <si>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</si>
  <si>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</si>
  <si>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</si>
  <si>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</si>
  <si>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</si>
  <si>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</si>
  <si>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</si>
  <si>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</si>
  <si>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</si>
  <si>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</si>
  <si>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</si>
  <si>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</si>
  <si>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</si>
  <si>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</si>
  <si>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</si>
  <si>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</si>
  <si>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</si>
  <si>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</si>
  <si>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</si>
  <si>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</si>
  <si>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</si>
  <si>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</si>
  <si>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</si>
  <si>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</si>
  <si>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</si>
  <si>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</si>
  <si>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</si>
  <si>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</si>
  <si>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</si>
  <si>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</si>
  <si>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</si>
  <si>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</si>
  <si>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</si>
  <si>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</si>
  <si>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</si>
  <si>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</si>
  <si>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</si>
  <si>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</si>
  <si>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</si>
  <si>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</si>
  <si>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</si>
  <si>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</si>
  <si>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</si>
  <si>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</si>
  <si>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</si>
  <si>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</si>
  <si>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</si>
  <si>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</si>
  <si>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</si>
  <si>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</si>
  <si>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</si>
  <si>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</si>
  <si>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</si>
  <si>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</si>
  <si>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</si>
  <si>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</si>
  <si>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</si>
  <si>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</si>
  <si>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</si>
  <si>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</si>
  <si>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</si>
  <si>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</si>
  <si>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</si>
  <si>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</si>
  <si>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</si>
  <si>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</si>
  <si>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</si>
  <si>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</si>
  <si>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</si>
  <si>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</si>
  <si>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</si>
  <si>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</si>
  <si>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</si>
  <si>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</si>
  <si>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</si>
  <si>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</si>
  <si>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</si>
  <si>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</si>
  <si>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</si>
  <si>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</si>
  <si>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</si>
  <si>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</si>
  <si>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</si>
  <si>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</si>
  <si>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</si>
  <si>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</si>
  <si>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</si>
  <si>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</si>
  <si>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</si>
  <si>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</si>
  <si>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</si>
  <si>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</si>
  <si>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</si>
  <si>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</si>
  <si>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</si>
  <si>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</si>
  <si>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</si>
  <si>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</si>
  <si>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</si>
  <si>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</si>
  <si>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</si>
  <si>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</si>
  <si>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</si>
  <si>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</si>
  <si>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</si>
  <si>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</si>
  <si>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</si>
  <si>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</si>
  <si>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</si>
  <si>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</si>
  <si>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</si>
  <si>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</si>
  <si>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</si>
  <si>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</si>
  <si>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</si>
  <si>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</si>
  <si>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</si>
  <si>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</si>
  <si>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</si>
  <si>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</si>
  <si>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</si>
  <si>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</si>
  <si>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</si>
  <si>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</si>
  <si>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</si>
  <si>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</si>
  <si>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</si>
  <si>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</si>
  <si>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</si>
  <si>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</si>
  <si>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</si>
  <si>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</si>
  <si>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</si>
  <si>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</si>
  <si>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</si>
  <si>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</si>
  <si>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</si>
  <si>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</si>
  <si>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</si>
  <si>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</si>
  <si>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</si>
  <si>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</si>
  <si>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</si>
  <si>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</si>
  <si>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</si>
  <si>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</si>
  <si>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</si>
  <si>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</si>
  <si>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</si>
  <si>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</si>
  <si>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</si>
  <si>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</si>
  <si>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</si>
  <si>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</si>
  <si>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</si>
  <si>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</si>
  <si>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</si>
  <si>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</si>
  <si>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</si>
  <si>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</si>
  <si>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</si>
  <si>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</si>
  <si>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</si>
  <si>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</si>
  <si>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</si>
  <si>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</si>
  <si>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</si>
  <si>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</si>
  <si>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</si>
  <si>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</si>
  <si>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</si>
  <si>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</si>
  <si>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</si>
  <si>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</si>
  <si>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</si>
  <si>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</si>
  <si>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</si>
  <si>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</si>
  <si>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</si>
  <si>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</si>
  <si>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</si>
  <si>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</si>
  <si>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</si>
  <si>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</si>
  <si>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</si>
  <si>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</si>
  <si>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</si>
  <si>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</si>
  <si>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</si>
  <si>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</si>
  <si>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</si>
  <si>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</si>
  <si>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</si>
  <si>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</si>
  <si>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</si>
  <si>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</si>
  <si>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</si>
  <si>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</si>
  <si>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</si>
  <si>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</si>
  <si>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</si>
  <si>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</si>
  <si>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</si>
  <si>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</si>
  <si>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</si>
  <si>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</si>
  <si>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</si>
  <si>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</si>
  <si>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</si>
  <si>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</si>
  <si>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</si>
  <si>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</si>
  <si>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</si>
  <si>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</si>
  <si>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</si>
  <si>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</si>
  <si>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</si>
  <si>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</si>
  <si>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</si>
  <si>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</si>
  <si>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</si>
  <si>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</si>
  <si>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</si>
  <si>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</si>
  <si>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</si>
  <si>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</si>
  <si>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</si>
  <si>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</si>
  <si>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</si>
  <si>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</si>
  <si>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</si>
  <si>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</si>
  <si>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</si>
  <si>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</si>
  <si>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</si>
  <si>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</si>
  <si>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</si>
  <si>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</si>
  <si>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</si>
  <si>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</si>
  <si>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</si>
  <si>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</si>
  <si>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</si>
  <si>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</si>
  <si>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</si>
  <si>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</si>
  <si>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</si>
  <si>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</si>
  <si>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</si>
  <si>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</si>
  <si>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</si>
  <si>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</si>
  <si>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</si>
  <si>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</si>
  <si>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</si>
  <si>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</si>
  <si>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</si>
  <si>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</si>
  <si>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</si>
  <si>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</si>
  <si>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</si>
  <si>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</si>
  <si>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</si>
  <si>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</si>
  <si>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</si>
  <si>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</si>
  <si>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</si>
  <si>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</si>
  <si>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</si>
  <si>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</si>
  <si>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</si>
  <si>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</si>
  <si>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</si>
  <si>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</si>
  <si>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</si>
  <si>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</si>
  <si>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</si>
  <si>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</si>
  <si>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</si>
  <si>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</si>
  <si>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</si>
  <si>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</si>
  <si>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</si>
  <si>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</si>
  <si>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</si>
  <si>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</si>
  <si>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</si>
  <si>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</si>
  <si>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</si>
  <si>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</si>
  <si>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</si>
  <si>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</si>
  <si>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</si>
  <si>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</si>
  <si>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</si>
  <si>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</si>
  <si>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</si>
  <si>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</si>
  <si>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</si>
  <si>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</si>
  <si>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</si>
  <si>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</si>
  <si>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</si>
  <si>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</si>
  <si>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</si>
  <si>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</si>
  <si>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</si>
  <si>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</si>
  <si>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</si>
  <si>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</si>
  <si>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</si>
  <si>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</si>
  <si>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</si>
  <si>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</si>
  <si>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</si>
  <si>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</si>
  <si>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</si>
  <si>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</si>
  <si>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</si>
  <si>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</si>
  <si>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</si>
  <si>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</si>
  <si>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</si>
  <si>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</si>
  <si>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</si>
  <si>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</si>
  <si>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</si>
  <si>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</si>
  <si>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</si>
  <si>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</si>
  <si>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</si>
  <si>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</si>
  <si>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</si>
  <si>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</si>
  <si>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</si>
  <si>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</si>
  <si>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</si>
  <si>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</si>
  <si>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</si>
  <si>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</si>
  <si>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</si>
  <si>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</si>
  <si>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</si>
  <si>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</si>
  <si>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</si>
  <si>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</si>
  <si>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</si>
  <si>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</si>
  <si>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</si>
  <si>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</si>
  <si>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</si>
  <si>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</si>
  <si>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</si>
  <si>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</si>
  <si>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</si>
  <si>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</si>
  <si>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</si>
  <si>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</si>
  <si>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</si>
  <si>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</si>
  <si>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</si>
  <si>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</si>
  <si>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</si>
  <si>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</si>
  <si>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</si>
  <si>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</si>
  <si>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</si>
  <si>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</si>
  <si>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</si>
  <si>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</si>
  <si>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</si>
  <si>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</si>
  <si>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</si>
  <si>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</si>
  <si>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</si>
  <si>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</si>
  <si>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</si>
  <si>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</si>
  <si>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</si>
  <si>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</si>
  <si>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</si>
  <si>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</si>
  <si>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</si>
  <si>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</si>
  <si>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</si>
  <si>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</si>
  <si>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</si>
  <si>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</si>
  <si>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</si>
  <si>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</si>
  <si>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</si>
  <si>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</si>
  <si>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</si>
  <si>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</si>
  <si>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</si>
  <si>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</si>
  <si>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</si>
  <si>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</si>
  <si>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</si>
  <si>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</si>
  <si>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</si>
  <si>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</si>
  <si>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</si>
  <si>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</si>
  <si>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</si>
  <si>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</si>
  <si>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</si>
  <si>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</si>
  <si>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</si>
  <si>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</si>
  <si>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</si>
  <si>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</si>
  <si>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</si>
  <si>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</si>
  <si>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</si>
  <si>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</si>
  <si>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</si>
  <si>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</si>
  <si>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</si>
  <si>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</si>
  <si>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</si>
  <si>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</si>
  <si>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</si>
  <si>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</si>
  <si>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</si>
  <si>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</si>
  <si>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</si>
  <si>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</si>
  <si>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</si>
  <si>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</si>
  <si>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</si>
  <si>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</si>
  <si>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</si>
  <si>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</si>
  <si>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</si>
  <si>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</si>
  <si>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</si>
  <si>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</si>
  <si>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</si>
  <si>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</si>
  <si>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</si>
  <si>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</si>
  <si>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</si>
  <si>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</si>
  <si>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</si>
  <si>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</si>
  <si>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</si>
  <si>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</si>
  <si>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</si>
  <si>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</si>
  <si>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</si>
  <si>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</si>
  <si>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</si>
  <si>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</si>
  <si>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</si>
  <si>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</si>
  <si>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</si>
  <si>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</si>
  <si>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</si>
  <si>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</si>
  <si>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</si>
  <si>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</si>
  <si>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</si>
  <si>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</si>
  <si>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</si>
  <si>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</si>
  <si>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</si>
  <si>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</si>
  <si>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</si>
  <si>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</si>
  <si>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</si>
  <si>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</si>
  <si>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</si>
  <si>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</si>
  <si>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</si>
  <si>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</si>
  <si>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</si>
  <si>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</si>
  <si>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</si>
  <si>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</si>
  <si>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</si>
  <si>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</si>
  <si>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</si>
  <si>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</si>
  <si>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</si>
  <si>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</si>
  <si>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</si>
  <si>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</si>
  <si>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</si>
  <si>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</si>
  <si>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</si>
  <si>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</si>
  <si>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</si>
  <si>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</si>
  <si>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</si>
  <si>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</si>
  <si>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</si>
  <si>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</si>
  <si>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</si>
  <si>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</si>
  <si>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</si>
  <si>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</si>
  <si>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</si>
  <si>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</si>
  <si>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</si>
  <si>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</si>
  <si>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</si>
  <si>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</si>
  <si>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</si>
  <si>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</si>
  <si>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</si>
  <si>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</si>
  <si>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</si>
  <si>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</si>
  <si>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</si>
  <si>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</si>
  <si>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</si>
  <si>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</si>
  <si>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</si>
  <si>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</si>
  <si>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</si>
  <si>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</si>
  <si>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</si>
  <si>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</si>
  <si>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</si>
  <si>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</si>
  <si>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</si>
  <si>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</si>
  <si>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</si>
  <si>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</si>
  <si>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</si>
  <si>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</si>
  <si>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</si>
  <si>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</si>
  <si>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</si>
  <si>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</si>
  <si>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</si>
  <si>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</si>
  <si>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</si>
  <si>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</si>
  <si>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</si>
  <si>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</si>
  <si>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</si>
  <si>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</si>
  <si>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</si>
  <si>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</si>
  <si>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</si>
  <si>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</si>
  <si>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</si>
  <si>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</si>
  <si>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</si>
  <si>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</si>
  <si>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</si>
  <si>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</si>
  <si>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</si>
  <si>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</si>
  <si>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</si>
  <si>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</si>
  <si>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</si>
  <si>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</si>
  <si>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</si>
  <si>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</si>
  <si>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</si>
  <si>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</si>
  <si>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</si>
  <si>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</si>
  <si>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</si>
  <si>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</si>
  <si>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</si>
  <si>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</si>
  <si>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</si>
  <si>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</si>
  <si>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</si>
  <si>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</si>
  <si>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</si>
  <si>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</si>
  <si>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</si>
  <si>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</si>
  <si>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</si>
  <si>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</si>
  <si>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</si>
  <si>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</si>
  <si>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</si>
  <si>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</si>
  <si>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</si>
  <si>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</si>
  <si>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</si>
  <si>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</si>
  <si>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</si>
  <si>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</si>
  <si>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</si>
  <si>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</si>
  <si>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</si>
  <si>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</si>
  <si>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</si>
  <si>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</si>
  <si>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</si>
  <si>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</si>
  <si>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</si>
  <si>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</si>
  <si>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</si>
  <si>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</si>
  <si>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</si>
  <si>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</si>
  <si>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</si>
  <si>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</si>
  <si>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</si>
  <si>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</si>
  <si>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</si>
  <si>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</si>
  <si>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</si>
  <si>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</si>
  <si>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</si>
  <si>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</si>
  <si>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</si>
  <si>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</si>
  <si>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</si>
  <si>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</si>
  <si>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</si>
  <si>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</si>
  <si>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</si>
  <si>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</si>
  <si>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</si>
  <si>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</si>
  <si>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</si>
  <si>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</si>
  <si>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</si>
  <si>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</si>
  <si>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</si>
  <si>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</si>
  <si>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</si>
  <si>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</si>
  <si>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</si>
  <si>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</si>
  <si>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</si>
  <si>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</si>
  <si>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</si>
  <si>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</si>
  <si>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</si>
  <si>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</si>
  <si>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</si>
  <si>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</si>
  <si>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</si>
  <si>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</si>
  <si>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</si>
  <si>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</si>
  <si>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</si>
  <si>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</si>
  <si>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</si>
  <si>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</si>
  <si>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</si>
  <si>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</si>
  <si>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</si>
  <si>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</si>
  <si>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</si>
  <si>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</si>
  <si>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</si>
  <si>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</si>
  <si>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</si>
  <si>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</si>
  <si>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</si>
  <si>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</si>
  <si>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</si>
  <si>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</si>
  <si>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</si>
  <si>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</si>
  <si>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</si>
  <si>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</si>
  <si>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</si>
  <si>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</si>
  <si>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</si>
  <si>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</si>
  <si>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</si>
  <si>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</si>
  <si>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</si>
  <si>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</si>
  <si>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</si>
  <si>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</si>
  <si>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</si>
  <si>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</si>
  <si>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</si>
  <si>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</si>
  <si>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</si>
  <si>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</si>
  <si>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</si>
  <si>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</si>
  <si>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</si>
  <si>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</si>
  <si>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</si>
  <si>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</si>
  <si>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</si>
  <si>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</si>
  <si>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</si>
  <si>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</si>
  <si>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</si>
  <si>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</si>
  <si>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</si>
  <si>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</si>
  <si>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</si>
  <si>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</si>
  <si>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</si>
  <si>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</si>
  <si>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</si>
  <si>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</si>
  <si>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</si>
  <si>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</si>
  <si>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</si>
  <si>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</si>
  <si>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</si>
  <si>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</si>
  <si>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</si>
  <si>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</si>
  <si>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</si>
  <si>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</si>
  <si>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</si>
  <si>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</si>
  <si>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</si>
  <si>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</si>
  <si>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</si>
  <si>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</si>
  <si>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</si>
  <si>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</si>
  <si>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</si>
  <si>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</si>
  <si>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</si>
  <si>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</si>
  <si>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</si>
  <si>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</si>
  <si>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</si>
  <si>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</si>
  <si>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</si>
  <si>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</si>
  <si>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</si>
  <si>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</si>
  <si>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</si>
  <si>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</si>
  <si>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</si>
  <si>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</si>
  <si>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</si>
  <si>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</si>
  <si>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</si>
  <si>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</si>
  <si>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</si>
  <si>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</si>
  <si>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</si>
  <si>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</si>
  <si>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</si>
  <si>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</si>
  <si>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</si>
  <si>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</si>
  <si>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</si>
  <si>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</si>
  <si>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</si>
  <si>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</si>
  <si>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</si>
  <si>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</si>
  <si>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</si>
  <si>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</si>
  <si>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</si>
  <si>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</si>
  <si>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</si>
  <si>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</si>
  <si>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</si>
  <si>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</si>
  <si>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</si>
  <si>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</si>
  <si>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</si>
  <si>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</si>
  <si>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</si>
  <si>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</si>
  <si>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</si>
  <si>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</si>
  <si>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</si>
  <si>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</si>
  <si>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</si>
  <si>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</si>
  <si>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</si>
  <si>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</si>
  <si>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</si>
  <si>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</si>
  <si>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</si>
  <si>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</si>
  <si>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</si>
  <si>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</si>
  <si>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</si>
  <si>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</si>
  <si>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</si>
  <si>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</si>
  <si>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</si>
  <si>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</si>
  <si>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</si>
  <si>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</si>
  <si>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</si>
  <si>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</si>
  <si>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</si>
  <si>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</si>
  <si>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</si>
  <si>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</si>
  <si>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</si>
  <si>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</si>
  <si>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</si>
  <si>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</si>
  <si>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</si>
  <si>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</si>
  <si>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</si>
  <si>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</si>
  <si>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</si>
  <si>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</si>
  <si>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</si>
  <si>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</si>
  <si>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</si>
  <si>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</si>
  <si>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</si>
  <si>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</si>
  <si>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</si>
  <si>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</si>
  <si>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</si>
  <si>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</si>
  <si>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</si>
  <si>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</si>
  <si>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</si>
  <si>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</si>
  <si>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</si>
  <si>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</si>
  <si>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</si>
  <si>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</si>
  <si>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</si>
  <si>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</si>
  <si>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</si>
  <si>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</si>
  <si>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</si>
  <si>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</si>
  <si>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</si>
  <si>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</si>
  <si>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</si>
  <si>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</si>
  <si>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</si>
  <si>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</si>
  <si>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</si>
  <si>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</si>
  <si>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</si>
  <si>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</si>
  <si>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</si>
  <si>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</si>
  <si>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</si>
  <si>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</si>
  <si>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</si>
  <si>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</si>
  <si>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</si>
  <si>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</si>
  <si>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</si>
  <si>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</si>
  <si>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</si>
  <si>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</si>
  <si>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</si>
  <si>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</si>
  <si>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</si>
  <si>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</si>
  <si>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</si>
  <si>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</si>
  <si>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</si>
  <si>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</si>
  <si>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</si>
  <si>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</si>
  <si>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</si>
  <si>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</si>
  <si>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</si>
  <si>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</si>
  <si>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</si>
  <si>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</si>
  <si>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</si>
  <si>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</si>
  <si>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</si>
  <si>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</si>
  <si>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</si>
  <si>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</si>
  <si>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</si>
  <si>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</si>
  <si>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</si>
  <si>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</si>
  <si>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</si>
  <si>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</si>
  <si>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</si>
  <si>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</si>
  <si>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</si>
  <si>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</si>
  <si>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</si>
  <si>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</si>
  <si>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</si>
  <si>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</si>
  <si>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</si>
  <si>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</si>
  <si>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</si>
  <si>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</si>
  <si>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</si>
  <si>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</si>
  <si>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</si>
  <si>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</si>
  <si>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</si>
  <si>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</si>
  <si>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</si>
  <si>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</si>
  <si>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</si>
  <si>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</si>
  <si>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</si>
  <si>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</si>
  <si>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</si>
  <si>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</si>
  <si>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</si>
  <si>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</si>
  <si>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</si>
  <si>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</si>
  <si>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</si>
  <si>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</si>
  <si>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</si>
  <si>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</si>
  <si>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</si>
  <si>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</si>
  <si>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</si>
  <si>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</si>
  <si>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</si>
  <si>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</si>
  <si>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</si>
  <si>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</si>
  <si>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</si>
  <si>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</si>
  <si>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</si>
  <si>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</si>
  <si>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</si>
  <si>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</si>
  <si>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</si>
  <si>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</si>
  <si>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</si>
  <si>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</si>
  <si>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</si>
  <si>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</si>
  <si>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</si>
  <si>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</si>
  <si>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</si>
  <si>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</si>
  <si>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</si>
  <si>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</si>
  <si>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</si>
  <si>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</si>
  <si>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</si>
  <si>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</si>
  <si>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</si>
  <si>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</si>
  <si>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</si>
  <si>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</si>
  <si>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</si>
  <si>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</si>
  <si>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</si>
  <si>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</si>
  <si>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</si>
  <si>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</si>
  <si>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</si>
  <si>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</si>
  <si>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</si>
  <si>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</si>
  <si>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</si>
  <si>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</si>
  <si>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</si>
  <si>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</si>
  <si>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</si>
  <si>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</si>
  <si>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</si>
  <si>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</si>
  <si>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</si>
  <si>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</si>
  <si>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</si>
  <si>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</si>
  <si>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</si>
  <si>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</si>
  <si>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</si>
  <si>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</si>
  <si>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</si>
  <si>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</si>
  <si>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</si>
  <si>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</si>
  <si>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</si>
  <si>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</si>
  <si>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</si>
  <si>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</si>
  <si>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</si>
  <si>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</si>
  <si>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</si>
  <si>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</si>
  <si>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</si>
  <si>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</si>
  <si>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</si>
  <si>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</si>
  <si>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</si>
  <si>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</si>
  <si>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</si>
  <si>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</si>
  <si>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</si>
  <si>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</si>
  <si>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</si>
  <si>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</si>
  <si>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</si>
  <si>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</si>
  <si>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</si>
  <si>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</si>
  <si>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</si>
  <si>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</si>
  <si>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</si>
  <si>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</si>
  <si>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</si>
  <si>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</si>
  <si>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</si>
  <si>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</si>
  <si>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</si>
  <si>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</si>
  <si>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</si>
  <si>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</si>
  <si>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</si>
  <si>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</si>
  <si>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</si>
  <si>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</si>
  <si>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</si>
  <si>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</si>
  <si>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</si>
  <si>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</si>
  <si>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</si>
  <si>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</si>
  <si>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</si>
  <si>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</si>
  <si>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</si>
  <si>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</si>
  <si>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</si>
  <si>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</si>
  <si>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</si>
  <si>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</si>
  <si>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</si>
  <si>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</si>
  <si>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</si>
  <si>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</si>
  <si>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</si>
  <si>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</si>
  <si>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</si>
  <si>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</si>
  <si>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</si>
  <si>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</si>
  <si>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</si>
  <si>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</si>
  <si>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</si>
  <si>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</si>
  <si>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</si>
  <si>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</si>
  <si>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</si>
  <si>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</si>
  <si>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</si>
  <si>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</si>
  <si>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</si>
  <si>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</si>
  <si>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</si>
  <si>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</si>
  <si>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</si>
  <si>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</si>
  <si>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</si>
  <si>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</si>
  <si>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</si>
  <si>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</si>
  <si>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</si>
  <si>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</si>
  <si>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</si>
  <si>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</si>
  <si>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</si>
  <si>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</si>
  <si>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</si>
  <si>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</si>
  <si>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</si>
  <si>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</si>
  <si>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</si>
  <si>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</si>
  <si>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</si>
  <si>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</si>
  <si>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</si>
  <si>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</si>
  <si>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</si>
  <si>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</si>
  <si>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</si>
  <si>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</si>
  <si>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</si>
  <si>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</si>
  <si>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</si>
  <si>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</si>
  <si>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</si>
  <si>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</si>
  <si>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</si>
  <si>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</si>
  <si>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</si>
  <si>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</si>
  <si>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</si>
  <si>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</si>
  <si>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</si>
  <si>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</si>
  <si>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</si>
  <si>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</si>
  <si>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</si>
  <si>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</si>
  <si>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</si>
  <si>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</si>
  <si>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</si>
  <si>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</si>
  <si>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</si>
  <si>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</si>
  <si>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</si>
  <si>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</si>
  <si>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</si>
  <si>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</si>
  <si>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</si>
  <si>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</si>
  <si>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</si>
  <si>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</si>
  <si>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</si>
  <si>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</si>
  <si>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</si>
  <si>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</si>
  <si>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</si>
  <si>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</si>
  <si>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</si>
  <si>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</si>
  <si>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</si>
  <si>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</si>
  <si>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</si>
  <si>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</si>
  <si>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</si>
  <si>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</si>
  <si>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</si>
  <si>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</si>
  <si>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</si>
  <si>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</si>
  <si>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</si>
  <si>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</si>
  <si>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</si>
  <si>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</si>
  <si>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</si>
  <si>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</si>
  <si>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</si>
  <si>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</si>
  <si>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</si>
  <si>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</si>
  <si>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</si>
  <si>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</si>
  <si>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</si>
  <si>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</si>
  <si>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</si>
  <si>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</si>
  <si>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</si>
  <si>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</si>
  <si>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</si>
  <si>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</si>
  <si>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</si>
  <si>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</si>
  <si>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</si>
  <si>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</si>
  <si>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</si>
  <si>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</si>
  <si>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</si>
  <si>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</si>
  <si>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</si>
  <si>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</si>
  <si>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</si>
  <si>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</si>
  <si>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</si>
  <si>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</si>
  <si>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</si>
  <si>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</si>
  <si>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</si>
  <si>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</si>
  <si>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</si>
  <si>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</si>
  <si>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</si>
  <si>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</si>
  <si>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</si>
  <si>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</si>
  <si>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</si>
  <si>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</si>
  <si>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</si>
  <si>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</si>
  <si>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</si>
  <si>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</si>
  <si>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</si>
  <si>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</si>
  <si>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</si>
  <si>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</si>
  <si>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</si>
  <si>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</si>
  <si>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</si>
  <si>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</si>
  <si>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</si>
  <si>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</si>
  <si>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</si>
  <si>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</si>
  <si>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</si>
  <si>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</si>
  <si>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</si>
  <si>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</si>
  <si>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</si>
  <si>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</si>
  <si>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</si>
  <si>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</si>
  <si>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</si>
  <si>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</si>
  <si>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</si>
  <si>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</si>
  <si>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</si>
  <si>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</si>
  <si>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</si>
  <si>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</si>
  <si>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</si>
  <si>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</si>
  <si>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</si>
  <si>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</si>
  <si>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</si>
  <si>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</si>
  <si>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</si>
  <si>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</si>
  <si>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</si>
  <si>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</si>
  <si>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</si>
  <si>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</si>
  <si>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</si>
  <si>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</si>
  <si>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</si>
  <si>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</si>
  <si>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</si>
  <si>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</si>
  <si>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</si>
  <si>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</si>
  <si>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</si>
  <si>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</si>
  <si>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</si>
  <si>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</si>
  <si>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</si>
  <si>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</si>
  <si>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</si>
  <si>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</si>
  <si>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</si>
  <si>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</si>
  <si>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</si>
  <si>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</si>
  <si>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</si>
  <si>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</si>
  <si>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</si>
  <si>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</si>
  <si>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</si>
  <si>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</si>
  <si>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</si>
  <si>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</si>
  <si>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</si>
  <si>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</si>
  <si>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</si>
  <si>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</si>
  <si>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</si>
  <si>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</si>
  <si>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</si>
  <si>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</si>
  <si>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</si>
  <si>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</si>
  <si>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</si>
  <si>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</si>
  <si>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</si>
  <si>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</si>
  <si>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</si>
  <si>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</si>
  <si>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</si>
  <si>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</si>
  <si>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</si>
  <si>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</si>
  <si>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</si>
  <si>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</si>
  <si>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</si>
  <si>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</si>
  <si>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</si>
  <si>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</si>
  <si>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</si>
  <si>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</si>
  <si>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</si>
  <si>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</si>
  <si>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</si>
  <si>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</si>
  <si>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</si>
  <si>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</si>
  <si>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</si>
  <si>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</si>
  <si>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</si>
  <si>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</si>
  <si>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</si>
  <si>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</si>
  <si>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</si>
  <si>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</si>
  <si>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</si>
  <si>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</si>
  <si>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</si>
  <si>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</si>
  <si>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</si>
  <si>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</si>
  <si>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</si>
  <si>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</si>
  <si>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</si>
  <si>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</si>
  <si>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</si>
  <si>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</si>
  <si>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</si>
  <si>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</si>
  <si>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</si>
  <si>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</si>
  <si>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</si>
  <si>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</si>
  <si>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</si>
  <si>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</si>
  <si>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</si>
  <si>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</si>
  <si>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</si>
  <si>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</si>
  <si>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</si>
  <si>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</si>
  <si>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</si>
  <si>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</si>
  <si>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</si>
  <si>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</si>
  <si>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</si>
  <si>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</si>
  <si>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</si>
  <si>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</si>
  <si>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</si>
  <si>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</si>
  <si>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</si>
  <si>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</si>
  <si>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</si>
  <si>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</si>
  <si>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</si>
  <si>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</si>
  <si>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</si>
  <si>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</si>
  <si>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</si>
  <si>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</si>
  <si>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</si>
  <si>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</si>
  <si>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</si>
  <si>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</si>
  <si>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</si>
  <si>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</si>
  <si>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</si>
  <si>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</si>
  <si>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</si>
  <si>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</si>
  <si>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</si>
  <si>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</si>
  <si>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</si>
  <si>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</si>
  <si>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</si>
  <si>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</si>
  <si>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</si>
  <si>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</si>
  <si>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</si>
  <si>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</si>
  <si>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</si>
  <si>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</si>
  <si>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</si>
  <si>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</si>
  <si>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</si>
  <si>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</si>
  <si>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</si>
  <si>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</si>
  <si>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</si>
  <si>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</si>
  <si>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</si>
  <si>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</si>
  <si>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</si>
  <si>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</si>
  <si>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</si>
  <si>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</si>
  <si>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</si>
  <si>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</si>
  <si>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</si>
  <si>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</si>
  <si>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</si>
  <si>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</si>
  <si>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</si>
  <si>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</si>
  <si>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</si>
  <si>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</si>
  <si>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</si>
  <si>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</si>
  <si>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</si>
  <si>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</si>
  <si>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</si>
  <si>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</si>
  <si>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</si>
  <si>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</si>
  <si>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</si>
  <si>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</si>
  <si>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</si>
  <si>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</si>
  <si>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</si>
  <si>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</si>
  <si>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</si>
  <si>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</si>
  <si>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</si>
  <si>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</si>
  <si>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</si>
  <si>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</si>
  <si>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</si>
  <si>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</si>
  <si>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</si>
  <si>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</si>
  <si>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</si>
  <si>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</si>
  <si>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</si>
  <si>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</si>
  <si>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</si>
  <si>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</si>
  <si>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</si>
  <si>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</si>
  <si>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</si>
  <si>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</si>
  <si>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</si>
  <si>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</si>
  <si>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</si>
  <si>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</si>
  <si>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</si>
  <si>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</si>
  <si>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</si>
  <si>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</si>
  <si>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</si>
  <si>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</si>
  <si>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</si>
  <si>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</si>
  <si>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</si>
  <si>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</si>
  <si>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</si>
  <si>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</si>
  <si>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</si>
  <si>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</si>
  <si>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</si>
  <si>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</si>
  <si>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</si>
  <si>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</si>
  <si>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</si>
  <si>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</si>
  <si>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</si>
  <si>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</si>
  <si>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</si>
  <si>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</si>
  <si>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</si>
  <si>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</si>
  <si>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</si>
  <si>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</si>
  <si>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</si>
  <si>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</si>
  <si>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</si>
  <si>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</si>
  <si>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</si>
  <si>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</si>
  <si>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</si>
  <si>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</si>
  <si>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</si>
  <si>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</si>
  <si>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</si>
  <si>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</si>
  <si>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</si>
  <si>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</si>
  <si>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</si>
  <si>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</si>
  <si>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</si>
  <si>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</si>
  <si>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</si>
  <si>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</si>
  <si>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</si>
  <si>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</si>
  <si>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</si>
  <si>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</si>
  <si>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</si>
  <si>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</si>
  <si>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</si>
  <si>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</si>
  <si>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</si>
  <si>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</si>
  <si>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</si>
  <si>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</si>
  <si>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</si>
  <si>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</si>
  <si>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</si>
  <si>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</si>
  <si>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</si>
  <si>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</si>
  <si>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</si>
  <si>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</si>
  <si>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</si>
  <si>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</si>
  <si>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</si>
  <si>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</si>
  <si>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</si>
  <si>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</si>
  <si>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</si>
  <si>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</si>
  <si>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</si>
  <si>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</si>
  <si>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</si>
  <si>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</si>
  <si>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</si>
  <si>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</si>
  <si>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</si>
  <si>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</si>
  <si>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</si>
  <si>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</si>
  <si>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</si>
  <si>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</si>
  <si>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</si>
  <si>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</si>
  <si>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</si>
  <si>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</si>
  <si>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</si>
  <si>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</si>
  <si>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</si>
  <si>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</si>
  <si>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</si>
  <si>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</si>
  <si>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</si>
  <si>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</si>
  <si>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</si>
  <si>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</si>
  <si>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</si>
  <si>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</si>
  <si>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</si>
  <si>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</si>
  <si>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</si>
  <si>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</si>
  <si>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</si>
  <si>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</si>
  <si>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</si>
  <si>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</si>
  <si>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</si>
  <si>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</si>
  <si>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</si>
  <si>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</si>
  <si>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</si>
  <si>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</si>
  <si>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</si>
  <si>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</si>
  <si>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</si>
  <si>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</si>
  <si>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</si>
  <si>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</si>
  <si>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</si>
  <si>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</si>
  <si>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</si>
  <si>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</si>
  <si>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</si>
  <si>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</si>
  <si>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</si>
  <si>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</si>
  <si>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</si>
  <si>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</si>
  <si>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</si>
  <si>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</si>
  <si>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</si>
  <si>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</si>
  <si>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</si>
  <si>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</si>
  <si>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</si>
  <si>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</si>
  <si>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</si>
  <si>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</si>
  <si>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</si>
  <si>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</si>
  <si>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</si>
  <si>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</si>
  <si>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</si>
  <si>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</si>
  <si>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</si>
  <si>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</si>
  <si>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</si>
  <si>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</si>
  <si>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</si>
  <si>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</si>
  <si>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</si>
  <si>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</si>
  <si>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</si>
  <si>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</si>
  <si>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</si>
  <si>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</si>
  <si>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</si>
  <si>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</si>
  <si>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</si>
  <si>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</si>
  <si>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</si>
  <si>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</si>
  <si>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</si>
  <si>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</si>
  <si>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</si>
  <si>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</si>
  <si>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</si>
  <si>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</si>
  <si>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</si>
  <si>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</si>
  <si>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</si>
  <si>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</si>
  <si>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</si>
  <si>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</si>
  <si>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</si>
  <si>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</si>
  <si>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</si>
  <si>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</si>
  <si>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</si>
  <si>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</si>
  <si>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</si>
  <si>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</si>
  <si>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</si>
  <si>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</si>
  <si>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</si>
  <si>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</si>
  <si>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</si>
  <si>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</si>
  <si>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</si>
  <si>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</si>
  <si>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</si>
  <si>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</si>
  <si>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</si>
  <si>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</si>
  <si>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</si>
  <si>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</si>
  <si>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</si>
  <si>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</si>
  <si>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</si>
  <si>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</si>
  <si>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</si>
  <si>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</si>
  <si>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</si>
  <si>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</si>
  <si>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</si>
  <si>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</si>
  <si>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</si>
  <si>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</si>
  <si>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</si>
  <si>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</si>
  <si>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</si>
  <si>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</si>
  <si>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</si>
  <si>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</si>
  <si>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</si>
  <si>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</si>
  <si>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</si>
  <si>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</si>
  <si>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</si>
  <si>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</si>
  <si>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</si>
  <si>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</si>
  <si>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</si>
  <si>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</si>
  <si>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</si>
  <si>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</si>
  <si>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</si>
  <si>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</si>
  <si>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</si>
  <si>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</si>
  <si>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</si>
  <si>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</si>
  <si>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</si>
  <si>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</si>
  <si>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</si>
  <si>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</si>
  <si>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</si>
  <si>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</si>
  <si>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</si>
  <si>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</si>
  <si>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</si>
  <si>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</si>
  <si>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</si>
  <si>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</si>
  <si>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</si>
  <si>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</si>
  <si>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</si>
  <si>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</si>
  <si>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</si>
  <si>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</si>
  <si>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</si>
  <si>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</si>
  <si>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</si>
  <si>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</si>
  <si>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</si>
  <si>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</si>
  <si>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</si>
  <si>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</si>
  <si>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</si>
  <si>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</si>
  <si>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</si>
  <si>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</si>
  <si>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</si>
  <si>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</si>
  <si>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</si>
  <si>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</si>
  <si>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</si>
  <si>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</si>
  <si>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</si>
  <si>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</si>
  <si>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</si>
  <si>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</si>
  <si>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</si>
  <si>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</si>
  <si>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</si>
  <si>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</si>
  <si>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</si>
  <si>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</si>
  <si>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</si>
  <si>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</si>
  <si>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</si>
  <si>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</si>
  <si>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</si>
  <si>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</si>
  <si>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</si>
  <si>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</si>
  <si>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</si>
  <si>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</si>
  <si>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</si>
  <si>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</si>
  <si>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</si>
  <si>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</si>
  <si>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</si>
  <si>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</si>
  <si>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</si>
  <si>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</si>
  <si>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</si>
  <si>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</si>
  <si>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</si>
  <si>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</si>
  <si>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</si>
  <si>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</si>
  <si>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</si>
  <si>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</si>
  <si>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</si>
  <si>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</si>
  <si>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</si>
  <si>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</si>
  <si>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</si>
  <si>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</si>
  <si>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</si>
  <si>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</si>
  <si>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</si>
  <si>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</si>
  <si>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</si>
  <si>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</si>
  <si>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</si>
  <si>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</si>
  <si>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</si>
  <si>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</si>
  <si>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</si>
  <si>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</si>
  <si>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</si>
  <si>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</si>
  <si>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</si>
  <si>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</si>
  <si>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</si>
  <si>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</si>
  <si>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</si>
  <si>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</si>
  <si>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</si>
  <si>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</si>
  <si>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</si>
  <si>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</si>
  <si>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</si>
  <si>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</si>
  <si>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</si>
  <si>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</si>
  <si>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</si>
  <si>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</si>
  <si>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</si>
  <si>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</si>
  <si>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</si>
  <si>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</si>
  <si>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</si>
  <si>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</si>
  <si>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</si>
  <si>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</si>
  <si>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</si>
  <si>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</si>
  <si>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</si>
  <si>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</si>
  <si>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</si>
  <si>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</si>
  <si>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</si>
  <si>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</si>
  <si>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</si>
  <si>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</si>
  <si>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</si>
  <si>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</si>
  <si>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</si>
  <si>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</si>
  <si>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</si>
  <si>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</si>
  <si>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</si>
  <si>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</si>
  <si>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</si>
  <si>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</si>
  <si>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</si>
  <si>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</si>
  <si>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</si>
  <si>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</si>
  <si>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</si>
  <si>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</si>
  <si>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</si>
  <si>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</si>
  <si>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</si>
  <si>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</si>
  <si>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</si>
  <si>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</si>
  <si>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</si>
  <si>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</si>
  <si>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</si>
  <si>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</si>
  <si>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</si>
  <si>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</si>
  <si>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</si>
  <si>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</si>
  <si>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</si>
  <si>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</si>
  <si>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</si>
  <si>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</si>
  <si>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</si>
  <si>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</si>
  <si>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</si>
  <si>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</si>
  <si>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</si>
  <si>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</si>
  <si>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</si>
  <si>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</si>
  <si>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</si>
  <si>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</si>
  <si>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</si>
  <si>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</si>
  <si>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</si>
  <si>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</si>
  <si>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</si>
  <si>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</si>
  <si>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</si>
  <si>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</si>
  <si>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</si>
  <si>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</si>
  <si>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</si>
  <si>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</si>
  <si>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</si>
  <si>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</si>
  <si>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</si>
  <si>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</si>
  <si>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</si>
  <si>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</si>
  <si>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</si>
  <si>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</si>
  <si>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</si>
  <si>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</si>
  <si>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</si>
  <si>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</si>
  <si>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</si>
  <si>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</si>
  <si>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</si>
  <si>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</si>
  <si>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</si>
  <si>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</si>
  <si>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</si>
  <si>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</si>
  <si>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</si>
  <si>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</si>
  <si>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</si>
  <si>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</si>
  <si>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</si>
  <si>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</si>
  <si>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</si>
  <si>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</si>
  <si>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</si>
  <si>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</si>
  <si>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</si>
  <si>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</si>
  <si>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</si>
  <si>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</si>
  <si>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</si>
  <si>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</si>
  <si>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</si>
  <si>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</si>
  <si>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</si>
  <si>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</si>
  <si>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</si>
  <si>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</si>
  <si>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</si>
  <si>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</si>
  <si>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</si>
  <si>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</si>
  <si>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</si>
  <si>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</si>
  <si>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</si>
  <si>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</si>
  <si>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</si>
  <si>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</si>
  <si>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</si>
  <si>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</si>
  <si>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</si>
  <si>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</si>
  <si>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</si>
  <si>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</si>
  <si>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</si>
  <si>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</si>
  <si>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</si>
  <si>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</si>
  <si>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</si>
  <si>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</si>
  <si>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</si>
  <si>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</si>
  <si>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</si>
  <si>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</si>
  <si>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</si>
  <si>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</si>
  <si>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</si>
  <si>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</si>
  <si>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</si>
  <si>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</si>
  <si>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</si>
  <si>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</si>
  <si>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</si>
  <si>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</si>
  <si>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</si>
  <si>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</si>
  <si>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</si>
  <si>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</si>
  <si>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</si>
  <si>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</si>
  <si>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</si>
  <si>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</si>
  <si>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</si>
  <si>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</si>
  <si>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</si>
  <si>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</si>
  <si>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</si>
  <si>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</si>
  <si>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</si>
  <si>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</si>
  <si>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</si>
  <si>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</si>
  <si>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</si>
  <si>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</si>
  <si>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</si>
  <si>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</si>
  <si>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</si>
  <si>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</si>
  <si>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</si>
  <si>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</si>
  <si>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</si>
  <si>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</si>
  <si>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</si>
  <si>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</si>
  <si>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</si>
  <si>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</si>
  <si>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</si>
  <si>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</si>
  <si>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</si>
  <si>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</si>
  <si>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</si>
  <si>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</si>
  <si>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</si>
  <si>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</si>
  <si>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</si>
  <si>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</si>
  <si>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</si>
  <si>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</si>
  <si>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</si>
  <si>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</si>
  <si>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</si>
  <si>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</si>
  <si>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</si>
  <si>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</si>
  <si>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</si>
  <si>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</si>
  <si>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</si>
  <si>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</si>
  <si>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</si>
  <si>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</si>
  <si>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</si>
  <si>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</si>
  <si>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</si>
  <si>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</si>
  <si>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</si>
  <si>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</si>
  <si>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</si>
  <si>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</si>
  <si>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</si>
  <si>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</si>
  <si>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</si>
  <si>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</si>
  <si>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</si>
  <si>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</si>
  <si>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</si>
  <si>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</si>
  <si>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</si>
  <si>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</si>
  <si>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</si>
  <si>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</si>
  <si>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</si>
  <si>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</si>
  <si>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</si>
  <si>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</si>
  <si>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</si>
  <si>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</si>
  <si>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</si>
  <si>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</si>
  <si>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</si>
  <si>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</si>
  <si>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</si>
  <si>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</si>
  <si>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</si>
  <si>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</si>
  <si>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</si>
  <si>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</si>
  <si>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</si>
  <si>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</si>
  <si>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</si>
  <si>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</si>
  <si>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</si>
  <si>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</si>
  <si>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</si>
  <si>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</si>
  <si>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</si>
  <si>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</si>
  <si>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</si>
  <si>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</si>
  <si>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</si>
  <si>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</si>
  <si>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</si>
  <si>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</si>
  <si>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</si>
  <si>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</si>
  <si>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</si>
  <si>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</si>
  <si>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</si>
  <si>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</si>
  <si>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</si>
  <si>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</si>
  <si>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</si>
  <si>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</si>
  <si>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</si>
  <si>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</si>
  <si>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</si>
  <si>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</si>
  <si>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</si>
  <si>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</si>
  <si>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</si>
  <si>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</si>
  <si>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</si>
  <si>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</si>
  <si>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</si>
  <si>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</si>
  <si>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</si>
  <si>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</si>
  <si>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</si>
  <si>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</si>
  <si>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</si>
  <si>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</si>
  <si>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</si>
  <si>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</si>
  <si>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</si>
  <si>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</si>
  <si>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</si>
  <si>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</si>
  <si>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</si>
  <si>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</si>
  <si>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</si>
  <si>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</si>
  <si>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</si>
  <si>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</si>
  <si>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</si>
  <si>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</si>
  <si>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</si>
  <si>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</si>
  <si>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</si>
  <si>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</si>
  <si>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</si>
  <si>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</si>
  <si>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</si>
  <si>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</si>
  <si>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</si>
  <si>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</si>
  <si>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</si>
  <si>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</si>
  <si>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</si>
  <si>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</si>
  <si>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</si>
  <si>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</si>
  <si>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</si>
  <si>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</si>
  <si>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</si>
  <si>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</si>
  <si>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</si>
  <si>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</si>
  <si>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</si>
  <si>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</si>
  <si>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</si>
  <si>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</si>
  <si>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</si>
  <si>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</si>
  <si>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</si>
  <si>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</si>
  <si>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</si>
  <si>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</si>
  <si>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</si>
  <si>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</si>
  <si>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</si>
  <si>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</si>
  <si>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</si>
  <si>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</si>
  <si>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</si>
  <si>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</si>
  <si>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</si>
  <si>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</si>
  <si>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</si>
  <si>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</si>
  <si>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</si>
  <si>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</si>
  <si>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</si>
  <si>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</si>
  <si>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</si>
  <si>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</si>
  <si>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</si>
  <si>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</si>
  <si>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</si>
  <si>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</si>
  <si>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</si>
  <si>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</si>
  <si>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</si>
  <si>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</si>
  <si>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</si>
  <si>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</si>
  <si>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</si>
  <si>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</si>
  <si>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</si>
  <si>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</si>
  <si>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</si>
  <si>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</si>
  <si>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</si>
  <si>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</si>
  <si>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</si>
  <si>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</si>
  <si>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</si>
  <si>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</si>
  <si>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</si>
  <si>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</si>
  <si>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</si>
  <si>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</si>
  <si>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</si>
  <si>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</si>
  <si>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</si>
  <si>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</si>
  <si>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</si>
  <si>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</si>
  <si>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</si>
  <si>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</si>
  <si>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</si>
  <si>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</si>
  <si>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</si>
  <si>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</si>
  <si>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</si>
  <si>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</si>
  <si>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</si>
  <si>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</si>
  <si>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</si>
  <si>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</si>
  <si>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</si>
  <si>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</si>
  <si>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</si>
  <si>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</si>
  <si>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</si>
  <si>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</si>
  <si>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</si>
  <si>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</si>
  <si>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</si>
  <si>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</si>
  <si>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</si>
  <si>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</si>
  <si>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</si>
  <si>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</si>
  <si>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</si>
  <si>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</si>
  <si>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</si>
  <si>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</si>
  <si>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</si>
  <si>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</si>
  <si>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</si>
  <si>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</si>
  <si>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</si>
  <si>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</si>
  <si>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</si>
  <si>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</si>
  <si>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</si>
  <si>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</si>
  <si>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</si>
  <si>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</si>
  <si>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</si>
  <si>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</si>
  <si>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</si>
  <si>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</si>
  <si>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</si>
  <si>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</si>
  <si>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</si>
  <si>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</si>
  <si>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</si>
  <si>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</si>
  <si>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</si>
  <si>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</si>
  <si>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</si>
  <si>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</si>
  <si>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</si>
  <si>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</si>
  <si>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</si>
  <si>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</si>
  <si>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</si>
  <si>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</si>
  <si>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</si>
  <si>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</si>
  <si>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</si>
  <si>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</si>
  <si>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</si>
  <si>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</si>
  <si>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</si>
  <si>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</si>
  <si>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</si>
  <si>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</si>
  <si>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</si>
  <si>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</si>
  <si>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</si>
  <si>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</si>
  <si>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</si>
  <si>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</si>
  <si>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</si>
  <si>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</si>
  <si>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</si>
  <si>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</si>
  <si>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</si>
  <si>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</si>
  <si>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</si>
  <si>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</si>
  <si>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</si>
  <si>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</si>
  <si>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</si>
  <si>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</si>
  <si>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</si>
  <si>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</si>
  <si>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</si>
  <si>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</si>
  <si>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</si>
  <si>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</si>
  <si>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</si>
  <si>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</si>
  <si>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</si>
  <si>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</si>
  <si>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</si>
  <si>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</si>
  <si>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</si>
  <si>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</si>
  <si>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</si>
  <si>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</si>
  <si>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</si>
  <si>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</si>
  <si>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</si>
  <si>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</si>
  <si>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</si>
  <si>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</si>
  <si>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</si>
  <si>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</si>
  <si>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</si>
  <si>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</si>
  <si>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</si>
  <si>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</si>
  <si>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</si>
  <si>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</si>
  <si>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</si>
  <si>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</si>
  <si>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</si>
  <si>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</si>
  <si>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</si>
  <si>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</si>
  <si>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</si>
  <si>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</si>
  <si>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</si>
  <si>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</si>
  <si>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</si>
  <si>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</si>
  <si>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</si>
  <si>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</si>
  <si>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</si>
  <si>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</si>
  <si>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</si>
  <si>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</si>
  <si>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</si>
  <si>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</si>
  <si>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</si>
  <si>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</si>
  <si>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</si>
  <si>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</si>
  <si>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</si>
  <si>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</si>
  <si>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</si>
  <si>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</si>
  <si>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</si>
  <si>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</si>
  <si>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</si>
  <si>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</si>
  <si>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</si>
  <si>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</si>
  <si>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</si>
  <si>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</si>
  <si>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</si>
  <si>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</si>
  <si>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</si>
  <si>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</si>
  <si>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</si>
  <si>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</si>
  <si>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</si>
  <si>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</si>
  <si>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</si>
  <si>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</si>
  <si>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</si>
  <si>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</si>
  <si>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</si>
  <si>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</si>
  <si>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</si>
  <si>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</si>
  <si>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</si>
  <si>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</si>
  <si>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</si>
  <si>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</si>
  <si>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</si>
  <si>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</si>
  <si>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</si>
  <si>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</si>
  <si>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</si>
  <si>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</si>
  <si>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</si>
  <si>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</si>
  <si>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</si>
  <si>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</si>
  <si>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</si>
  <si>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</si>
  <si>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</si>
  <si>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</si>
  <si>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</si>
  <si>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</si>
  <si>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</si>
  <si>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</si>
  <si>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</si>
  <si>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</si>
  <si>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</si>
  <si>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</si>
  <si>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</si>
  <si>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</si>
  <si>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</si>
  <si>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</si>
  <si>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</si>
  <si>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</si>
  <si>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</si>
  <si>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</si>
  <si>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</si>
  <si>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</si>
  <si>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</si>
  <si>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</si>
  <si>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</si>
  <si>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</si>
  <si>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</si>
  <si>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</si>
  <si>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</si>
  <si>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</si>
  <si>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</si>
  <si>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</si>
  <si>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</si>
  <si>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</si>
  <si>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</si>
  <si>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</si>
  <si>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</si>
  <si>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</si>
  <si>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</si>
  <si>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</si>
  <si>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</si>
  <si>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</si>
  <si>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</si>
  <si>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</si>
  <si>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</si>
  <si>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</si>
  <si>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</si>
  <si>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</si>
  <si>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</si>
  <si>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</si>
  <si>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</si>
  <si>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</si>
  <si>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</si>
  <si>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</si>
  <si>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</si>
  <si>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</si>
  <si>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</si>
  <si>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</si>
  <si>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</si>
  <si>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</si>
  <si>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</si>
  <si>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</si>
  <si>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</si>
  <si>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</si>
  <si>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</si>
  <si>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</si>
  <si>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</si>
  <si>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</si>
  <si>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</si>
  <si>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</si>
  <si>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</si>
  <si>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</si>
  <si>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</si>
  <si>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</si>
  <si>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</si>
  <si>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</si>
  <si>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</si>
  <si>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</si>
  <si>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</si>
  <si>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</si>
  <si>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</si>
  <si>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</si>
  <si>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</si>
  <si>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</si>
  <si>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</si>
  <si>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</si>
  <si>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</si>
  <si>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</si>
  <si>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</si>
  <si>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</si>
  <si>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</si>
  <si>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</si>
  <si>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</si>
  <si>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</si>
  <si>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</si>
  <si>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</si>
  <si>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</si>
  <si>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</si>
  <si>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</si>
  <si>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</si>
  <si>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</si>
  <si>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</si>
  <si>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</si>
  <si>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</si>
  <si>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</si>
  <si>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</si>
  <si>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</si>
  <si>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</si>
  <si>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</si>
  <si>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</si>
  <si>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</si>
  <si>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</si>
  <si>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</si>
  <si>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</si>
  <si>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</si>
  <si>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</si>
  <si>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</si>
  <si>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</si>
  <si>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</si>
  <si>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</si>
  <si>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</si>
  <si>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</si>
  <si>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</si>
  <si>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</si>
  <si>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</si>
  <si>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</si>
  <si>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</si>
  <si>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</si>
  <si>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</si>
  <si>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</si>
  <si>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</si>
  <si>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</si>
  <si>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</si>
  <si>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</si>
  <si>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</si>
  <si>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</si>
  <si>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</si>
  <si>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</si>
  <si>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</si>
  <si>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</si>
  <si>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</si>
  <si>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</si>
  <si>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</si>
  <si>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</si>
  <si>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</si>
  <si>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</si>
  <si>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</si>
  <si>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</si>
  <si>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</si>
  <si>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</si>
  <si>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</si>
  <si>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</si>
  <si>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</si>
  <si>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</si>
  <si>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</si>
  <si>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</si>
  <si>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</si>
  <si>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</si>
  <si>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</si>
  <si>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</si>
  <si>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</si>
  <si>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</si>
  <si>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</si>
  <si>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</si>
  <si>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</si>
  <si>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</si>
  <si>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</si>
  <si>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</si>
  <si>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</si>
  <si>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</si>
  <si>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</si>
  <si>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</si>
  <si>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</si>
  <si>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</si>
  <si>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</si>
  <si>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</si>
  <si>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</si>
  <si>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</si>
  <si>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</si>
  <si>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</si>
  <si>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</si>
  <si>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</si>
  <si>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</si>
  <si>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</si>
  <si>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</si>
  <si>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</si>
  <si>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</si>
  <si>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</si>
  <si>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</si>
  <si>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</si>
  <si>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</si>
  <si>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</si>
  <si>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</si>
  <si>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</si>
  <si>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</si>
  <si>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</si>
  <si>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</si>
  <si>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</si>
  <si>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</si>
  <si>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</si>
  <si>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</si>
  <si>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</si>
  <si>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</si>
  <si>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</si>
  <si>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</si>
  <si>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</si>
  <si>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</si>
  <si>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</si>
  <si>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</si>
  <si>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</si>
  <si>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</si>
  <si>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</si>
  <si>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</si>
  <si>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</si>
  <si>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</si>
  <si>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</si>
  <si>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</si>
  <si>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</si>
  <si>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</si>
  <si>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</si>
  <si>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</si>
  <si>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</si>
  <si>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</si>
  <si>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</si>
  <si>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</si>
  <si>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</si>
  <si>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</si>
  <si>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</si>
  <si>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</si>
  <si>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</si>
  <si>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</si>
  <si>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</si>
  <si>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</si>
  <si>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</si>
  <si>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</si>
  <si>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</si>
  <si>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</si>
  <si>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</si>
  <si>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</si>
  <si>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</si>
  <si>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</si>
  <si>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</si>
  <si>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</si>
  <si>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</si>
  <si>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</si>
  <si>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</si>
  <si>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</si>
  <si>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</si>
  <si>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</si>
  <si>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</si>
  <si>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</si>
  <si>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</si>
  <si>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</si>
  <si>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</si>
  <si>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</si>
  <si>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</si>
  <si>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</si>
  <si>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</si>
  <si>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</si>
  <si>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</si>
  <si>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</si>
  <si>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</si>
  <si>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</si>
  <si>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</si>
  <si>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</si>
  <si>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</si>
  <si>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</si>
  <si>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</si>
  <si>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</si>
  <si>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</si>
  <si>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</si>
  <si>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</si>
  <si>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</si>
  <si>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</si>
  <si>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</si>
  <si>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</si>
  <si>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</si>
  <si>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</si>
  <si>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</si>
  <si>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</si>
  <si>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</si>
  <si>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</si>
  <si>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</si>
  <si>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</si>
  <si>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</si>
  <si>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</si>
  <si>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</si>
  <si>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</si>
  <si>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</si>
  <si>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</si>
  <si>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</si>
  <si>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</si>
  <si>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</si>
  <si>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</si>
  <si>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</si>
  <si>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</si>
  <si>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</si>
  <si>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</si>
  <si>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</si>
  <si>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</si>
  <si>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</si>
  <si>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</si>
  <si>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</si>
  <si>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</si>
  <si>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</si>
  <si>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</si>
  <si>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</si>
  <si>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</si>
  <si>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</si>
  <si>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</si>
  <si>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</si>
  <si>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</si>
  <si>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</si>
  <si>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</si>
  <si>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</si>
  <si>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</si>
  <si>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</si>
  <si>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</si>
  <si>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</si>
  <si>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</si>
  <si>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</si>
  <si>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</si>
  <si>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</si>
  <si>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</si>
  <si>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</si>
  <si>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</si>
  <si>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</si>
  <si>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</si>
  <si>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</si>
  <si>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</si>
  <si>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</si>
  <si>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</si>
  <si>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</si>
  <si>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</si>
  <si>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</si>
  <si>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</si>
  <si>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</si>
  <si>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</si>
  <si>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</si>
  <si>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</si>
  <si>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</si>
  <si>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</si>
  <si>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</si>
  <si>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</si>
  <si>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</si>
  <si>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</si>
  <si>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</si>
  <si>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</si>
  <si>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</si>
  <si>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</si>
  <si>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</si>
  <si>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</si>
  <si>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</si>
  <si>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</si>
  <si>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</si>
  <si>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</si>
  <si>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</si>
  <si>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</si>
  <si>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</si>
  <si>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</si>
  <si>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</si>
  <si>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</si>
  <si>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</si>
  <si>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</si>
  <si>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</si>
  <si>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</si>
  <si>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</si>
  <si>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</si>
  <si>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</si>
  <si>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</si>
  <si>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</si>
  <si>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</si>
  <si>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</si>
  <si>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</si>
  <si>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</si>
  <si>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</si>
  <si>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</si>
  <si>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</si>
  <si>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</si>
  <si>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</si>
  <si>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</si>
  <si>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</si>
  <si>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</si>
  <si>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</si>
  <si>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</si>
  <si>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</si>
  <si>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</si>
  <si>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</si>
  <si>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</si>
  <si>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</si>
  <si>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</si>
  <si>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</si>
  <si>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</si>
  <si>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</si>
  <si>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</si>
  <si>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</si>
  <si>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</si>
  <si>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</si>
  <si>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</si>
  <si>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</si>
  <si>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</si>
  <si>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</si>
  <si>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</si>
  <si>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</si>
  <si>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</si>
  <si>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</si>
  <si>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</si>
  <si>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</si>
  <si>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</si>
  <si>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</si>
  <si>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</si>
  <si>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</si>
  <si>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</si>
  <si>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</si>
  <si>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</si>
  <si>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</si>
  <si>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</si>
  <si>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</si>
  <si>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</si>
  <si>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</si>
  <si>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</si>
  <si>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</si>
  <si>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</si>
  <si>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</si>
  <si>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</si>
  <si>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</si>
  <si>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</si>
  <si>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</si>
  <si>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</si>
  <si>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</si>
  <si>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</si>
  <si>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</si>
  <si>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</si>
  <si>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</si>
  <si>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</si>
  <si>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</si>
  <si>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</si>
  <si>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</si>
  <si>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</si>
  <si>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</si>
  <si>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</si>
  <si>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</si>
  <si>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</si>
  <si>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</si>
  <si>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</si>
  <si>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</si>
  <si>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</si>
  <si>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</si>
  <si>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</si>
  <si>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</si>
  <si>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</si>
  <si>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</si>
  <si>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</si>
  <si>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</si>
  <si>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</si>
  <si>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</si>
  <si>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</si>
  <si>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</si>
  <si>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</si>
  <si>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</si>
  <si>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DATA MODUL AG</t>
  </si>
  <si>
    <t>B 85591 (DUNS : 316757731 / VAT : DE129273283)</t>
  </si>
  <si>
    <t>Commercial Register Munich, Germany</t>
  </si>
  <si>
    <t>Landsbergerstr. 322, D-80687 Munich, Germany</t>
  </si>
  <si>
    <t>Stephan Pfeifer</t>
  </si>
  <si>
    <t>SPfeifer@data-modul.com</t>
  </si>
  <si>
    <t>+49 7934 101 276</t>
  </si>
  <si>
    <t>Nina Kössel</t>
  </si>
  <si>
    <t>Head of Quality Management</t>
  </si>
  <si>
    <t>Nkoessel@data-modul.com</t>
  </si>
  <si>
    <t>+49 89 56017 0</t>
  </si>
  <si>
    <t>Used in components like Tantalum capacitors</t>
  </si>
  <si>
    <t>Used for soldering</t>
  </si>
  <si>
    <t>Used in IC`s for bonding wires, PCB direct connection areas, gold plated connectors …</t>
  </si>
  <si>
    <t>Used in some (TFT) displays for inner cell structure</t>
  </si>
  <si>
    <t>We source the ready integrated component and not the pure material</t>
  </si>
  <si>
    <t>Will have massive impact on product price due to complex supply chain.</t>
  </si>
  <si>
    <t>RMI Due Diligence supplier letter</t>
  </si>
  <si>
    <t>Data collection is organized via external service provider:
tec4U-Solutions GmbH, Saar-Lor-Lux-Straße 13, D-66115 Saarbrücken</t>
  </si>
  <si>
    <t>Kobe</t>
  </si>
  <si>
    <t>Boliden AB</t>
  </si>
  <si>
    <t>Hong Kong SAR (see also separate country code entry under HK)</t>
  </si>
  <si>
    <t>LS-NIKKO Copper Inc.</t>
  </si>
  <si>
    <t>Gangnam</t>
  </si>
  <si>
    <t>CID000211</t>
  </si>
  <si>
    <t>Changsha South Tantalum Niobium Co., Ltd.</t>
  </si>
  <si>
    <t>Changsha</t>
  </si>
  <si>
    <t>CID001508</t>
  </si>
  <si>
    <t>QuantumClean</t>
  </si>
  <si>
    <t>Carrollton</t>
  </si>
  <si>
    <t>Gastonia</t>
  </si>
  <si>
    <t>CID002508</t>
  </si>
  <si>
    <t>XinXing HaoRong Electronic Material Co., Ltd.</t>
  </si>
  <si>
    <t>YunFu City</t>
  </si>
  <si>
    <t>Mito</t>
  </si>
  <si>
    <t>Yecheng City</t>
  </si>
  <si>
    <t>Alpha</t>
  </si>
  <si>
    <t>CID000309</t>
  </si>
  <si>
    <t>PT Aries Kencana Sejahtera</t>
  </si>
  <si>
    <t>Pemali</t>
  </si>
  <si>
    <t>Bairro Guarapiranga</t>
  </si>
  <si>
    <t>CID001399</t>
  </si>
  <si>
    <t>PT Artha Cipta Langgeng</t>
  </si>
  <si>
    <t>CID001402</t>
  </si>
  <si>
    <t>PT Babel Inti Perkasa</t>
  </si>
  <si>
    <t>Lintang</t>
  </si>
  <si>
    <t>CID001406</t>
  </si>
  <si>
    <t>PT Babel Surya Alam Lestari</t>
  </si>
  <si>
    <t>Badau</t>
  </si>
  <si>
    <t>CID001419</t>
  </si>
  <si>
    <t>PT Bangka Tin Industry</t>
  </si>
  <si>
    <t>CID001421</t>
  </si>
  <si>
    <t>PT Belitung Industri Sejahtera</t>
  </si>
  <si>
    <t>Belitung</t>
  </si>
  <si>
    <t>CID001428</t>
  </si>
  <si>
    <t>PT Bukit Timah</t>
  </si>
  <si>
    <t>CID001460</t>
  </si>
  <si>
    <t>PT Refined Bangka Tin</t>
  </si>
  <si>
    <t>CID001463</t>
  </si>
  <si>
    <t>PT Sariwiguna Binasentosa</t>
  </si>
  <si>
    <t>CID001468</t>
  </si>
  <si>
    <t>PT Stanindo Inti Perkasa</t>
  </si>
  <si>
    <t>CID001486</t>
  </si>
  <si>
    <t>PT Timah Nusantara</t>
  </si>
  <si>
    <t>Tempilang</t>
  </si>
  <si>
    <t>CID001490</t>
  </si>
  <si>
    <t>PT Tinindo Inter Nusa</t>
  </si>
  <si>
    <t>CID001493</t>
  </si>
  <si>
    <t>PT Tommy Utama</t>
  </si>
  <si>
    <t>Sumping Desa Batu Peyu</t>
  </si>
  <si>
    <t>CID002455</t>
  </si>
  <si>
    <t>CV Venus Inti Perkasa</t>
  </si>
  <si>
    <t>CID002570</t>
  </si>
  <si>
    <t>CV Ayi Jaya</t>
  </si>
  <si>
    <t>CID002816</t>
  </si>
  <si>
    <t>PT Sukses Inti Makmur</t>
  </si>
  <si>
    <t>CID002835</t>
  </si>
  <si>
    <t>PT Menara Cipta Mulia</t>
  </si>
  <si>
    <t>Mentawak</t>
  </si>
  <si>
    <t>CID003205</t>
  </si>
  <si>
    <t>PT Bangka Serumpun</t>
  </si>
  <si>
    <t>CID003381</t>
  </si>
  <si>
    <t>PT Rajawali Rimba Perkasa</t>
  </si>
  <si>
    <t>Tukak Sadai</t>
  </si>
  <si>
    <t>CID003831</t>
  </si>
  <si>
    <t>DS Myanmar</t>
  </si>
  <si>
    <t>Global Tungsten &amp; Powders Corp.</t>
  </si>
  <si>
    <t>CID000766</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</si>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</sst>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lobal\Departments\Quality\2_Quality_Management_Systems\2%20Quality%20Management%20Systems\2.3_Managementsysteme\2.3.1_Umweltmanagement\CMRT\2024%20CMRT\DATA_MODUL_AG_CMRT6.31_16_10_2024.xlsx" TargetMode="External"/><Relationship Id="rId1" Type="http://schemas.openxmlformats.org/officeDocument/2006/relationships/externalLinkPath" Target="/Global/Departments/Quality/2_Quality_Management_Systems/2%20Quality%20Management%20Systems/2.3_Managementsysteme/2.3.1_Umweltmanagement/CMRT/2024%20CMRT/DATA_MODUL_AG_CMRT6.31_16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Pfeifer@data-modu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koessel@data-modu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ht="13.2">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399999999999999">
      <c r="A13" s="308"/>
      <c r="B13" s="2">
        <v>1</v>
      </c>
      <c r="C13" s="27" t="s">
        <v>1057</v>
      </c>
      <c r="D13" s="28" t="s">
        <v>847</v>
      </c>
      <c r="E13" s="163" t="s">
        <v>824</v>
      </c>
      <c r="F13" s="163"/>
      <c r="G13" s="25"/>
    </row>
    <row r="14" spans="1:7" ht="30.6">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00000000000006" customHeight="1">
      <c r="A29" s="308"/>
      <c r="B29" s="297"/>
      <c r="C29" s="294"/>
      <c r="D29" s="315"/>
      <c r="E29" s="306"/>
      <c r="F29" s="165" t="s">
        <v>57</v>
      </c>
      <c r="G29" s="25"/>
    </row>
    <row r="30" spans="1:7" ht="62.4"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12.2">
      <c r="A36" s="308"/>
      <c r="B36" s="298"/>
      <c r="C36" s="295"/>
      <c r="D36" s="316"/>
      <c r="E36" s="307"/>
      <c r="F36" s="166" t="s">
        <v>65</v>
      </c>
      <c r="G36" s="25"/>
    </row>
    <row r="37" spans="1:7" ht="102">
      <c r="A37" s="308"/>
      <c r="B37" s="141">
        <v>3.01</v>
      </c>
      <c r="C37" s="142" t="s">
        <v>66</v>
      </c>
      <c r="D37" s="28" t="s">
        <v>2203</v>
      </c>
      <c r="E37" s="167" t="s">
        <v>1294</v>
      </c>
      <c r="F37" s="168" t="s">
        <v>1396</v>
      </c>
      <c r="G37" s="25"/>
    </row>
    <row r="38" spans="1:7" ht="81.599999999999994">
      <c r="A38" s="308"/>
      <c r="B38" s="141">
        <v>3.02</v>
      </c>
      <c r="C38" s="142" t="s">
        <v>1326</v>
      </c>
      <c r="D38" s="28" t="s">
        <v>2204</v>
      </c>
      <c r="E38" s="167" t="s">
        <v>1341</v>
      </c>
      <c r="F38" s="168" t="s">
        <v>1397</v>
      </c>
      <c r="G38" s="25"/>
    </row>
    <row r="39" spans="1:7" ht="81.599999999999994">
      <c r="A39" s="308"/>
      <c r="B39" s="150">
        <v>4</v>
      </c>
      <c r="C39" s="149" t="s">
        <v>1492</v>
      </c>
      <c r="D39" s="28" t="s">
        <v>2205</v>
      </c>
      <c r="E39" s="27" t="s">
        <v>2151</v>
      </c>
      <c r="F39" s="27" t="s">
        <v>1493</v>
      </c>
      <c r="G39" s="25"/>
    </row>
    <row r="40" spans="1:7" ht="40.799999999999997">
      <c r="A40" s="308"/>
      <c r="B40" s="141">
        <v>4.01</v>
      </c>
      <c r="C40" s="149" t="s">
        <v>1492</v>
      </c>
      <c r="D40" s="28" t="s">
        <v>2207</v>
      </c>
      <c r="E40" s="27" t="s">
        <v>2163</v>
      </c>
      <c r="F40" s="27" t="s">
        <v>2167</v>
      </c>
      <c r="G40" s="25"/>
    </row>
    <row r="41" spans="1:7" ht="40.799999999999997">
      <c r="A41" s="308"/>
      <c r="B41" s="141" t="s">
        <v>2194</v>
      </c>
      <c r="C41" s="149" t="s">
        <v>1492</v>
      </c>
      <c r="D41" s="28" t="s">
        <v>2206</v>
      </c>
      <c r="E41" s="27" t="s">
        <v>2197</v>
      </c>
      <c r="F41" s="27" t="s">
        <v>2195</v>
      </c>
      <c r="G41" s="25"/>
    </row>
    <row r="42" spans="1:7" ht="40.799999999999997">
      <c r="A42" s="308"/>
      <c r="B42" s="141" t="s">
        <v>2228</v>
      </c>
      <c r="C42" s="149" t="s">
        <v>1492</v>
      </c>
      <c r="D42" s="28" t="s">
        <v>2233</v>
      </c>
      <c r="E42" s="27" t="s">
        <v>2196</v>
      </c>
      <c r="F42" s="27" t="s">
        <v>2229</v>
      </c>
      <c r="G42" s="25"/>
    </row>
    <row r="43" spans="1:7" ht="112.2">
      <c r="A43" s="308"/>
      <c r="B43" s="160">
        <v>4.0999999999999996</v>
      </c>
      <c r="C43" s="149" t="s">
        <v>2232</v>
      </c>
      <c r="D43" s="161">
        <v>42867</v>
      </c>
      <c r="E43" s="169" t="s">
        <v>2235</v>
      </c>
      <c r="F43" s="27" t="s">
        <v>2234</v>
      </c>
      <c r="G43" s="25"/>
    </row>
    <row r="44" spans="1:7" ht="71.400000000000006">
      <c r="A44" s="308"/>
      <c r="B44" s="160">
        <v>4.2</v>
      </c>
      <c r="C44" s="149" t="s">
        <v>2232</v>
      </c>
      <c r="D44" s="161">
        <v>42704</v>
      </c>
      <c r="E44" s="169" t="s">
        <v>2431</v>
      </c>
      <c r="F44" s="27" t="s">
        <v>2406</v>
      </c>
      <c r="G44" s="25"/>
    </row>
    <row r="45" spans="1:7" ht="132.6">
      <c r="A45" s="308"/>
      <c r="B45" s="202">
        <v>5</v>
      </c>
      <c r="C45" s="149" t="s">
        <v>2232</v>
      </c>
      <c r="D45" s="161">
        <v>42867</v>
      </c>
      <c r="E45" s="169" t="s">
        <v>12652</v>
      </c>
      <c r="F45" s="27" t="s">
        <v>12374</v>
      </c>
      <c r="G45" s="25"/>
    </row>
    <row r="46" spans="1:7" ht="30.6">
      <c r="A46" s="308"/>
      <c r="B46" s="160">
        <v>5.01</v>
      </c>
      <c r="C46" s="149" t="s">
        <v>2232</v>
      </c>
      <c r="D46" s="161">
        <v>42907</v>
      </c>
      <c r="E46" s="169" t="s">
        <v>15329</v>
      </c>
      <c r="F46" s="27" t="s">
        <v>12374</v>
      </c>
      <c r="G46" s="25"/>
    </row>
    <row r="47" spans="1:7" ht="61.2">
      <c r="A47" s="308"/>
      <c r="B47" s="160">
        <v>5.0999999999999996</v>
      </c>
      <c r="C47" s="149" t="s">
        <v>2232</v>
      </c>
      <c r="D47" s="161">
        <v>43070</v>
      </c>
      <c r="E47" s="169" t="s">
        <v>12862</v>
      </c>
      <c r="F47" s="27" t="s">
        <v>12863</v>
      </c>
      <c r="G47" s="25"/>
    </row>
    <row r="48" spans="1:7" ht="51">
      <c r="A48" s="308"/>
      <c r="B48" s="160">
        <v>5.1100000000000003</v>
      </c>
      <c r="C48" s="149" t="s">
        <v>13097</v>
      </c>
      <c r="D48" s="161">
        <v>43217</v>
      </c>
      <c r="E48" s="169" t="s">
        <v>13199</v>
      </c>
      <c r="F48" s="27" t="s">
        <v>13124</v>
      </c>
      <c r="G48" s="25"/>
    </row>
    <row r="49" spans="1:7" ht="51">
      <c r="A49" s="308"/>
      <c r="B49" s="160">
        <v>5.12</v>
      </c>
      <c r="C49" s="149" t="s">
        <v>13097</v>
      </c>
      <c r="D49" s="161">
        <v>43581</v>
      </c>
      <c r="E49" s="169" t="s">
        <v>13199</v>
      </c>
      <c r="F49" s="27" t="s">
        <v>13741</v>
      </c>
      <c r="G49" s="25"/>
    </row>
    <row r="50" spans="1:7" ht="71.400000000000006">
      <c r="A50" s="308"/>
      <c r="B50" s="202">
        <v>6</v>
      </c>
      <c r="C50" s="149" t="s">
        <v>13097</v>
      </c>
      <c r="D50" s="161">
        <v>43964</v>
      </c>
      <c r="E50" s="169" t="s">
        <v>13953</v>
      </c>
      <c r="F50" s="27" t="s">
        <v>13744</v>
      </c>
      <c r="G50" s="25"/>
    </row>
    <row r="51" spans="1:7" ht="40.799999999999997">
      <c r="A51" s="308"/>
      <c r="B51" s="160">
        <v>6.01</v>
      </c>
      <c r="C51" s="149" t="s">
        <v>13097</v>
      </c>
      <c r="D51" s="161">
        <v>43970</v>
      </c>
      <c r="E51" s="169" t="s">
        <v>15330</v>
      </c>
      <c r="F51" s="169" t="s">
        <v>13744</v>
      </c>
      <c r="G51" s="25"/>
    </row>
    <row r="52" spans="1:7" ht="40.799999999999997">
      <c r="A52" s="308"/>
      <c r="B52" s="160">
        <v>6.1</v>
      </c>
      <c r="C52" s="149" t="s">
        <v>13097</v>
      </c>
      <c r="D52" s="161">
        <v>44314</v>
      </c>
      <c r="E52" s="169" t="s">
        <v>15323</v>
      </c>
      <c r="F52" s="169" t="s">
        <v>14913</v>
      </c>
      <c r="G52" s="25"/>
    </row>
    <row r="53" spans="1:7" ht="40.799999999999997">
      <c r="A53" s="308"/>
      <c r="B53" s="160">
        <v>6.2</v>
      </c>
      <c r="C53" s="149" t="s">
        <v>13097</v>
      </c>
      <c r="D53" s="161">
        <v>44678</v>
      </c>
      <c r="E53" s="169" t="s">
        <v>15323</v>
      </c>
      <c r="F53" s="169" t="s">
        <v>15322</v>
      </c>
      <c r="G53" s="25"/>
    </row>
    <row r="54" spans="1:7" ht="40.799999999999997">
      <c r="A54" s="308"/>
      <c r="B54" s="160">
        <v>6.21</v>
      </c>
      <c r="C54" s="149" t="s">
        <v>13097</v>
      </c>
      <c r="D54" s="161">
        <v>44687</v>
      </c>
      <c r="E54" s="169" t="s">
        <v>15331</v>
      </c>
      <c r="F54" s="169" t="s">
        <v>15322</v>
      </c>
      <c r="G54" s="25"/>
    </row>
    <row r="55" spans="1:7" ht="40.799999999999997">
      <c r="A55" s="308"/>
      <c r="B55" s="160">
        <v>6.22</v>
      </c>
      <c r="C55" s="149" t="s">
        <v>13097</v>
      </c>
      <c r="D55" s="275">
        <v>44692</v>
      </c>
      <c r="E55" s="169" t="s">
        <v>15330</v>
      </c>
      <c r="F55" s="169" t="s">
        <v>15322</v>
      </c>
      <c r="G55" s="25"/>
    </row>
    <row r="56" spans="1:7" ht="51">
      <c r="A56" s="308"/>
      <c r="B56" s="202">
        <v>6.3</v>
      </c>
      <c r="C56" s="149" t="s">
        <v>13097</v>
      </c>
      <c r="D56" s="275">
        <v>45051</v>
      </c>
      <c r="E56" s="169" t="s">
        <v>15590</v>
      </c>
      <c r="F56" s="169" t="s">
        <v>15371</v>
      </c>
      <c r="G56" s="25"/>
    </row>
    <row r="57" spans="1:7" ht="40.799999999999997">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 customHeight="1">
      <c r="A59" s="308"/>
      <c r="B59" s="202">
        <v>6.5</v>
      </c>
      <c r="C59" s="149" t="s">
        <v>13097</v>
      </c>
      <c r="D59" s="275">
        <v>45772</v>
      </c>
      <c r="E59" s="169" t="s">
        <v>15669</v>
      </c>
      <c r="F59" s="169" t="s">
        <v>15720</v>
      </c>
      <c r="G59" s="25"/>
    </row>
    <row r="60" spans="1:7" ht="13.2" thickBot="1">
      <c r="A60" s="309"/>
      <c r="B60" s="310" t="str">
        <f ca="1">OFFSET(L!$C$1,MATCH("General"&amp;"Cpy",L!$A:$A,0)-1,SL,,)</f>
        <v>© 2025 Responsible Minerals Initiative. All rights reserved.</v>
      </c>
      <c r="C60" s="310"/>
      <c r="D60" s="310"/>
      <c r="E60" s="310"/>
      <c r="F60" s="310"/>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15827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45789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34" t="s">
        <v>15828</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t="s">
        <v>15829</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t="s">
        <v>15830</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34" t="s">
        <v>15831</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475</v>
      </c>
      <c r="E32" s="333"/>
      <c r="F32" s="47"/>
      <c r="G32" s="334" t="s">
        <v>15832</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t="s">
        <v>15832</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t="s">
        <v>15832</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34" t="s">
        <v>15832</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477</v>
      </c>
      <c r="E38" s="327"/>
      <c r="F38" s="47"/>
      <c r="G38" s="334" t="s">
        <v>15832</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477</v>
      </c>
      <c r="E39" s="327"/>
      <c r="F39" s="47"/>
      <c r="G39" s="334" t="s">
        <v>15832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477</v>
      </c>
      <c r="E40" s="327"/>
      <c r="F40" s="47"/>
      <c r="G40" s="334" t="s">
        <v>15832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477</v>
      </c>
      <c r="E41" s="327"/>
      <c r="F41" s="47"/>
      <c r="G41" s="334" t="s">
        <v>15832</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477</v>
      </c>
      <c r="E50" s="327"/>
      <c r="F50" s="47"/>
      <c r="G50" s="334" t="s">
        <v>15832</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477</v>
      </c>
      <c r="E51" s="327"/>
      <c r="F51" s="47"/>
      <c r="G51" s="334" t="s">
        <v>15832</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477</v>
      </c>
      <c r="E52" s="327"/>
      <c r="F52" s="47"/>
      <c r="G52" s="334" t="s">
        <v>15832</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477</v>
      </c>
      <c r="E53" s="327"/>
      <c r="F53" s="47"/>
      <c r="G53" s="334" t="s">
        <v>15832</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2433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2433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2433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2433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476</v>
      </c>
      <c r="E62" s="333"/>
      <c r="F62" s="47"/>
      <c r="G62" s="334" t="s">
        <v>15833</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476</v>
      </c>
      <c r="E63" s="327"/>
      <c r="F63" s="47"/>
      <c r="G63" s="334" t="s">
        <v>15833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476</v>
      </c>
      <c r="E64" s="327"/>
      <c r="F64" s="47"/>
      <c r="G64" s="334" t="s">
        <v>15833</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476</v>
      </c>
      <c r="E65" s="327"/>
      <c r="F65" s="47"/>
      <c r="G65" s="334" t="s">
        <v>15833</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476</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15834</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476</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t="s">
        <v>15835</v>
      </c>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t="s">
        <v>15834</v>
      </c>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B169D64-82EF-4F56-8266-EB872C9CA266}"/>
    <hyperlink ref="D20" r:id="rId4" xr:uid="{C41DD07D-8BF6-4C03-9E39-52B7FFE6010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I13" sqref="I13"/>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1350</v>
      </c>
      <c r="B5" s="182" t="s">
        <v>1098</v>
      </c>
      <c r="C5" s="186" t="s">
        <v>1349</v>
      </c>
      <c r="D5" s="230"/>
      <c r="E5" s="182" t="s">
        <v>2384</v>
      </c>
      <c r="F5" s="182" t="s">
        <v>1350</v>
      </c>
      <c r="G5" s="182" t="s">
        <v>13177</v>
      </c>
      <c r="H5" s="183">
        <v>0</v>
      </c>
      <c r="I5" s="184" t="s">
        <v>1506</v>
      </c>
      <c r="J5" s="184" t="s">
        <v>1507</v>
      </c>
      <c r="K5" s="224"/>
      <c r="L5" s="224"/>
      <c r="M5" s="224"/>
      <c r="N5" s="224"/>
      <c r="O5" s="224"/>
      <c r="P5" s="185"/>
      <c r="Q5" s="225"/>
      <c r="R5" s="182" t="s">
        <v>1349</v>
      </c>
      <c r="S5" s="181" t="str">
        <f t="shared" ref="S5:S20" ca="1" si="0">IF(B5="","",IF(ISERROR(MATCH($E5,CL,0)),"Unknown",INDIRECT("'C'!$A$"&amp;MATCH($E5,CL,0)+1)))</f>
        <v>US</v>
      </c>
      <c r="T5" s="181" t="str">
        <f ca="1">IF(B5="","",IF(ISERROR(MATCH($J5,[1]SorP!$B$1:$B$6279,0)),"",INDIRECT("'SorP'!$A$"&amp;MATCH($S5&amp;$J5,[1]SorP!C:C,0))))</f>
        <v>US-RI</v>
      </c>
      <c r="U5" s="201"/>
      <c r="V5" s="226">
        <f>IF(C5="",NA(),IF(OR(C5="Smelter not listed",C5="Smelter not yet identified"),MATCH($B5&amp;$D5,'[1]Smelter Look-up'!$J:$J,0),MATCH($B5&amp;$C5,'[1]Smelter Look-up'!$J:$J,0)))</f>
        <v>8</v>
      </c>
      <c r="X5" s="227">
        <f t="shared" ref="X5:X68" si="1">IF(AND(C5="Smelter not listed",OR(LEN(D5)=0,LEN(E5)=0)),1,0)</f>
        <v>0</v>
      </c>
      <c r="AB5" s="228" t="str">
        <f t="shared" ref="AB5:AB68" si="2">B5&amp;C5</f>
        <v>GoldAdvanced Chemical Company</v>
      </c>
    </row>
    <row r="6" spans="1:34" s="227" customFormat="1" ht="19.95" customHeight="1">
      <c r="A6" s="262" t="s">
        <v>633</v>
      </c>
      <c r="B6" s="182" t="s">
        <v>1098</v>
      </c>
      <c r="C6" s="186" t="s">
        <v>2095</v>
      </c>
      <c r="D6" s="230"/>
      <c r="E6" s="182" t="s">
        <v>1077</v>
      </c>
      <c r="F6" s="182" t="s">
        <v>633</v>
      </c>
      <c r="G6" s="182" t="s">
        <v>13177</v>
      </c>
      <c r="H6" s="183">
        <v>0</v>
      </c>
      <c r="I6" s="184" t="s">
        <v>1508</v>
      </c>
      <c r="J6" s="184" t="s">
        <v>1509</v>
      </c>
      <c r="K6" s="224"/>
      <c r="L6" s="224"/>
      <c r="M6" s="224"/>
      <c r="N6" s="224"/>
      <c r="O6" s="224"/>
      <c r="P6" s="185"/>
      <c r="Q6" s="225"/>
      <c r="R6" s="182" t="s">
        <v>2095</v>
      </c>
      <c r="S6" s="181" t="str">
        <f t="shared" ca="1" si="0"/>
        <v>JP</v>
      </c>
      <c r="T6" s="181" t="str">
        <f ca="1">IF(B6="","",IF(ISERROR(MATCH($J6,[1]SorP!$B$1:$B$6279,0)),"",INDIRECT("'SorP'!$A$"&amp;MATCH($S6&amp;$J6,[1]SorP!C:C,0))))</f>
        <v>JP-13</v>
      </c>
      <c r="U6" s="201"/>
      <c r="V6" s="226">
        <f>IF(C6="",NA(),IF(OR(C6="Smelter not listed",C6="Smelter not yet identified"),MATCH($B6&amp;$D6,'[1]Smelter Look-up'!$J:$J,0),MATCH($B6&amp;$C6,'[1]Smelter Look-up'!$J:$J,0)))</f>
        <v>13</v>
      </c>
      <c r="X6" s="227">
        <f t="shared" si="1"/>
        <v>0</v>
      </c>
      <c r="AB6" s="228" t="str">
        <f t="shared" si="2"/>
        <v>GoldAida Chemical Industries Co., Ltd.</v>
      </c>
    </row>
    <row r="7" spans="1:34" s="227" customFormat="1" ht="19.95" customHeight="1">
      <c r="A7" s="262" t="s">
        <v>634</v>
      </c>
      <c r="B7" s="182" t="s">
        <v>1098</v>
      </c>
      <c r="C7" s="186" t="s">
        <v>15276</v>
      </c>
      <c r="D7" s="230"/>
      <c r="E7" s="182" t="s">
        <v>1070</v>
      </c>
      <c r="F7" s="182" t="s">
        <v>634</v>
      </c>
      <c r="G7" s="182" t="s">
        <v>13177</v>
      </c>
      <c r="H7" s="183">
        <v>0</v>
      </c>
      <c r="I7" s="184" t="s">
        <v>1510</v>
      </c>
      <c r="J7" s="184" t="s">
        <v>1511</v>
      </c>
      <c r="K7" s="224"/>
      <c r="L7" s="224"/>
      <c r="M7" s="224"/>
      <c r="N7" s="224"/>
      <c r="O7" s="224"/>
      <c r="P7" s="185"/>
      <c r="Q7" s="225"/>
      <c r="R7" s="182" t="s">
        <v>15276</v>
      </c>
      <c r="S7" s="181" t="str">
        <f t="shared" ca="1" si="0"/>
        <v>DE</v>
      </c>
      <c r="T7" s="181" t="str">
        <f ca="1">IF(B7="","",IF(ISERROR(MATCH($J7,[1]SorP!$B$1:$B$6279,0)),"",INDIRECT("'SorP'!$A$"&amp;MATCH($S7&amp;$J7,[1]SorP!C:C,0))))</f>
        <v>DE-BW</v>
      </c>
      <c r="U7" s="201"/>
      <c r="V7" s="226">
        <f>IF(C7="",NA(),IF(OR(C7="Smelter not listed",C7="Smelter not yet identified"),MATCH($B7&amp;$D7,'[1]Smelter Look-up'!$J:$J,0),MATCH($B7&amp;$C7,'[1]Smelter Look-up'!$J:$J,0)))</f>
        <v>10</v>
      </c>
      <c r="X7" s="227">
        <f t="shared" si="1"/>
        <v>0</v>
      </c>
      <c r="AB7" s="228" t="str">
        <f t="shared" si="2"/>
        <v>GoldAgosi AG</v>
      </c>
    </row>
    <row r="8" spans="1:34" s="227" customFormat="1" ht="19.95" customHeight="1">
      <c r="A8" s="262" t="s">
        <v>635</v>
      </c>
      <c r="B8" s="182" t="s">
        <v>1098</v>
      </c>
      <c r="C8" s="186" t="s">
        <v>607</v>
      </c>
      <c r="D8" s="230"/>
      <c r="E8" s="182" t="s">
        <v>862</v>
      </c>
      <c r="F8" s="182" t="s">
        <v>635</v>
      </c>
      <c r="G8" s="182" t="s">
        <v>13177</v>
      </c>
      <c r="H8" s="183">
        <v>0</v>
      </c>
      <c r="I8" s="184" t="s">
        <v>1512</v>
      </c>
      <c r="J8" s="184" t="s">
        <v>11961</v>
      </c>
      <c r="K8" s="224"/>
      <c r="L8" s="224"/>
      <c r="M8" s="224"/>
      <c r="N8" s="224"/>
      <c r="O8" s="224"/>
      <c r="P8" s="185"/>
      <c r="Q8" s="225"/>
      <c r="R8" s="182" t="s">
        <v>607</v>
      </c>
      <c r="S8" s="181" t="str">
        <f t="shared" ca="1" si="0"/>
        <v>UZ</v>
      </c>
      <c r="T8" s="181" t="str">
        <f ca="1">IF(B8="","",IF(ISERROR(MATCH($J8,[1]SorP!$B$1:$B$6279,0)),"",INDIRECT("'SorP'!$A$"&amp;MATCH($S8&amp;$J8,[1]SorP!C:C,0))))</f>
        <v>UZ-TO</v>
      </c>
      <c r="U8" s="201"/>
      <c r="V8" s="226">
        <f>IF(C8="",NA(),IF(OR(C8="Smelter not listed",C8="Smelter not yet identified"),MATCH($B8&amp;$D8,'[1]Smelter Look-up'!$J:$J,0),MATCH($B8&amp;$C8,'[1]Smelter Look-up'!$J:$J,0)))</f>
        <v>20</v>
      </c>
      <c r="X8" s="227">
        <f t="shared" si="1"/>
        <v>0</v>
      </c>
      <c r="AB8" s="228" t="str">
        <f t="shared" si="2"/>
        <v>GoldAlmalyk Mining and Metallurgical Complex (AMMC)</v>
      </c>
    </row>
    <row r="9" spans="1:34" s="227" customFormat="1" ht="19.95" customHeight="1">
      <c r="A9" s="262" t="s">
        <v>636</v>
      </c>
      <c r="B9" s="182" t="s">
        <v>1098</v>
      </c>
      <c r="C9" s="186" t="s">
        <v>12375</v>
      </c>
      <c r="D9" s="230"/>
      <c r="E9" s="182" t="s">
        <v>1065</v>
      </c>
      <c r="F9" s="182" t="s">
        <v>636</v>
      </c>
      <c r="G9" s="182" t="s">
        <v>13177</v>
      </c>
      <c r="H9" s="183">
        <v>0</v>
      </c>
      <c r="I9" s="184" t="s">
        <v>1514</v>
      </c>
      <c r="J9" s="184" t="s">
        <v>1515</v>
      </c>
      <c r="K9" s="224"/>
      <c r="L9" s="224"/>
      <c r="M9" s="224"/>
      <c r="N9" s="224"/>
      <c r="O9" s="224"/>
      <c r="P9" s="185"/>
      <c r="Q9" s="225"/>
      <c r="R9" s="182" t="s">
        <v>12375</v>
      </c>
      <c r="S9" s="181" t="str">
        <f t="shared" ca="1" si="0"/>
        <v>BR</v>
      </c>
      <c r="T9" s="181" t="str">
        <f ca="1">IF(B9="","",IF(ISERROR(MATCH($J9,[1]SorP!$B$1:$B$6279,0)),"",INDIRECT("'SorP'!$A$"&amp;MATCH($S9&amp;$J9,[1]SorP!C:C,0))))</f>
        <v>BR-MG</v>
      </c>
      <c r="U9" s="201"/>
      <c r="V9" s="226">
        <f>IF(C9="",NA(),IF(OR(C9="Smelter not listed",C9="Smelter not yet identified"),MATCH($B9&amp;$D9,'[1]Smelter Look-up'!$J:$J,0),MATCH($B9&amp;$C9,'[1]Smelter Look-up'!$J:$J,0)))</f>
        <v>23</v>
      </c>
      <c r="X9" s="227">
        <f t="shared" si="1"/>
        <v>0</v>
      </c>
      <c r="AB9" s="228" t="str">
        <f t="shared" si="2"/>
        <v>GoldAngloGold Ashanti Corrego do Sitio Mineracao</v>
      </c>
    </row>
    <row r="10" spans="1:34" s="227" customFormat="1" ht="19.95" customHeight="1">
      <c r="A10" s="262" t="s">
        <v>637</v>
      </c>
      <c r="B10" s="182" t="s">
        <v>1098</v>
      </c>
      <c r="C10" s="186" t="s">
        <v>2236</v>
      </c>
      <c r="D10" s="230"/>
      <c r="E10" s="182" t="s">
        <v>1067</v>
      </c>
      <c r="F10" s="182" t="s">
        <v>637</v>
      </c>
      <c r="G10" s="182" t="s">
        <v>13177</v>
      </c>
      <c r="H10" s="183">
        <v>0</v>
      </c>
      <c r="I10" s="184" t="s">
        <v>1516</v>
      </c>
      <c r="J10" s="184" t="s">
        <v>1517</v>
      </c>
      <c r="K10" s="224"/>
      <c r="L10" s="224"/>
      <c r="M10" s="224"/>
      <c r="N10" s="224"/>
      <c r="O10" s="224"/>
      <c r="P10" s="185"/>
      <c r="Q10" s="225"/>
      <c r="R10" s="182" t="s">
        <v>2236</v>
      </c>
      <c r="S10" s="181" t="str">
        <f t="shared" ca="1" si="0"/>
        <v>CH</v>
      </c>
      <c r="T10" s="181" t="str">
        <f ca="1">IF(B10="","",IF(ISERROR(MATCH($J10,[1]SorP!$B$1:$B$6279,0)),"",INDIRECT("'SorP'!$A$"&amp;MATCH($S10&amp;$J10,[1]SorP!C:C,0))))</f>
        <v>CH-TI</v>
      </c>
      <c r="U10" s="201"/>
      <c r="V10" s="226">
        <f>IF(C10="",NA(),IF(OR(C10="Smelter not listed",C10="Smelter not yet identified"),MATCH($B10&amp;$D10,'[1]Smelter Look-up'!$J:$J,0),MATCH($B10&amp;$C10,'[1]Smelter Look-up'!$J:$J,0)))</f>
        <v>28</v>
      </c>
      <c r="X10" s="227">
        <f t="shared" si="1"/>
        <v>0</v>
      </c>
      <c r="AB10" s="228" t="str">
        <f t="shared" si="2"/>
        <v>GoldArgor-Heraeus S.A.</v>
      </c>
    </row>
    <row r="11" spans="1:34" s="227" customFormat="1" ht="19.95" customHeight="1">
      <c r="A11" s="262" t="s">
        <v>638</v>
      </c>
      <c r="B11" s="182" t="s">
        <v>1098</v>
      </c>
      <c r="C11" s="186" t="s">
        <v>2237</v>
      </c>
      <c r="D11" s="230"/>
      <c r="E11" s="182" t="s">
        <v>1077</v>
      </c>
      <c r="F11" s="182" t="s">
        <v>638</v>
      </c>
      <c r="G11" s="182" t="s">
        <v>13177</v>
      </c>
      <c r="H11" s="183">
        <v>0</v>
      </c>
      <c r="I11" s="184" t="s">
        <v>15836</v>
      </c>
      <c r="J11" s="184" t="s">
        <v>1518</v>
      </c>
      <c r="K11" s="224"/>
      <c r="L11" s="224"/>
      <c r="M11" s="224"/>
      <c r="N11" s="224"/>
      <c r="O11" s="224"/>
      <c r="P11" s="185"/>
      <c r="Q11" s="225"/>
      <c r="R11" s="182" t="s">
        <v>2237</v>
      </c>
      <c r="S11" s="181" t="str">
        <f t="shared" ca="1" si="0"/>
        <v>JP</v>
      </c>
      <c r="T11" s="181" t="str">
        <f ca="1">IF(B11="","",IF(ISERROR(MATCH($J11,[1]SorP!$B$1:$B$6279,0)),"",INDIRECT("'SorP'!$A$"&amp;MATCH($S11&amp;$J11,[1]SorP!C:C,0))))</f>
        <v>JP-28</v>
      </c>
      <c r="U11" s="201"/>
      <c r="V11" s="226">
        <f>IF(C11="",NA(),IF(OR(C11="Smelter not listed",C11="Smelter not yet identified"),MATCH($B11&amp;$D11,'[1]Smelter Look-up'!$J:$J,0),MATCH($B11&amp;$C11,'[1]Smelter Look-up'!$J:$J,0)))</f>
        <v>29</v>
      </c>
      <c r="X11" s="227">
        <f t="shared" si="1"/>
        <v>0</v>
      </c>
      <c r="AB11" s="228" t="str">
        <f t="shared" si="2"/>
        <v>GoldAsahi Pretec Corp.</v>
      </c>
    </row>
    <row r="12" spans="1:34" s="227" customFormat="1" ht="19.95" customHeight="1">
      <c r="A12" s="262" t="s">
        <v>639</v>
      </c>
      <c r="B12" s="182" t="s">
        <v>1098</v>
      </c>
      <c r="C12" s="186" t="s">
        <v>2096</v>
      </c>
      <c r="D12" s="230"/>
      <c r="E12" s="182" t="s">
        <v>1077</v>
      </c>
      <c r="F12" s="182" t="s">
        <v>639</v>
      </c>
      <c r="G12" s="182" t="s">
        <v>13177</v>
      </c>
      <c r="H12" s="183">
        <v>0</v>
      </c>
      <c r="I12" s="184" t="s">
        <v>1520</v>
      </c>
      <c r="J12" s="184" t="s">
        <v>1521</v>
      </c>
      <c r="K12" s="224"/>
      <c r="L12" s="224"/>
      <c r="M12" s="224"/>
      <c r="N12" s="224"/>
      <c r="O12" s="224"/>
      <c r="P12" s="185"/>
      <c r="Q12" s="225"/>
      <c r="R12" s="182" t="s">
        <v>2096</v>
      </c>
      <c r="S12" s="181" t="str">
        <f t="shared" ca="1" si="0"/>
        <v>JP</v>
      </c>
      <c r="T12" s="181" t="str">
        <f ca="1">IF(B12="","",IF(ISERROR(MATCH($J12,[1]SorP!$B$1:$B$6279,0)),"",INDIRECT("'SorP'!$A$"&amp;MATCH($S12&amp;$J12,[1]SorP!C:C,0))))</f>
        <v>JP-07</v>
      </c>
      <c r="U12" s="201"/>
      <c r="V12" s="226">
        <f>IF(C12="",NA(),IF(OR(C12="Smelter not listed",C12="Smelter not yet identified"),MATCH($B12&amp;$D12,'[1]Smelter Look-up'!$J:$J,0),MATCH($B12&amp;$C12,'[1]Smelter Look-up'!$J:$J,0)))</f>
        <v>32</v>
      </c>
      <c r="X12" s="227">
        <f t="shared" si="1"/>
        <v>0</v>
      </c>
      <c r="AB12" s="228" t="str">
        <f t="shared" si="2"/>
        <v>GoldAsaka Riken Co., Ltd.</v>
      </c>
    </row>
    <row r="13" spans="1:34" s="227" customFormat="1" ht="19.95" customHeight="1">
      <c r="A13" s="262" t="s">
        <v>641</v>
      </c>
      <c r="B13" s="182" t="s">
        <v>1098</v>
      </c>
      <c r="C13" s="186" t="s">
        <v>1191</v>
      </c>
      <c r="D13" s="230"/>
      <c r="E13" s="182" t="s">
        <v>1070</v>
      </c>
      <c r="F13" s="182" t="s">
        <v>641</v>
      </c>
      <c r="G13" s="182" t="s">
        <v>13177</v>
      </c>
      <c r="H13" s="183">
        <v>0</v>
      </c>
      <c r="I13" s="184" t="s">
        <v>1523</v>
      </c>
      <c r="J13" s="184" t="s">
        <v>1523</v>
      </c>
      <c r="K13" s="224"/>
      <c r="L13" s="224"/>
      <c r="M13" s="224"/>
      <c r="N13" s="224"/>
      <c r="O13" s="224"/>
      <c r="P13" s="185"/>
      <c r="Q13" s="225"/>
      <c r="R13" s="182" t="s">
        <v>1191</v>
      </c>
      <c r="S13" s="181" t="str">
        <f t="shared" ca="1" si="0"/>
        <v>DE</v>
      </c>
      <c r="T13" s="181" t="str">
        <f ca="1">IF(B13="","",IF(ISERROR(MATCH($J13,[1]SorP!$B$1:$B$6279,0)),"",INDIRECT("'SorP'!$A$"&amp;MATCH($S13&amp;$J13,[1]SorP!C:C,0))))</f>
        <v>DE-HH</v>
      </c>
      <c r="U13" s="201"/>
      <c r="V13" s="226">
        <f>IF(C13="",NA(),IF(OR(C13="Smelter not listed",C13="Smelter not yet identified"),MATCH($B13&amp;$D13,'[1]Smelter Look-up'!$J:$J,0),MATCH($B13&amp;$C13,'[1]Smelter Look-up'!$J:$J,0)))</f>
        <v>37</v>
      </c>
      <c r="X13" s="227">
        <f t="shared" si="1"/>
        <v>0</v>
      </c>
      <c r="AB13" s="228" t="str">
        <f t="shared" si="2"/>
        <v>GoldAurubis AG</v>
      </c>
    </row>
    <row r="14" spans="1:34" s="227" customFormat="1" ht="25.2">
      <c r="A14" s="262" t="s">
        <v>643</v>
      </c>
      <c r="B14" s="182" t="s">
        <v>1098</v>
      </c>
      <c r="C14" s="186" t="s">
        <v>15837</v>
      </c>
      <c r="D14" s="230"/>
      <c r="E14" s="182" t="s">
        <v>858</v>
      </c>
      <c r="F14" s="182" t="s">
        <v>643</v>
      </c>
      <c r="G14" s="182" t="s">
        <v>13177</v>
      </c>
      <c r="H14" s="183">
        <v>0</v>
      </c>
      <c r="I14" s="184" t="s">
        <v>1525</v>
      </c>
      <c r="J14" s="184" t="s">
        <v>10222</v>
      </c>
      <c r="K14" s="224"/>
      <c r="L14" s="224"/>
      <c r="M14" s="224"/>
      <c r="N14" s="224"/>
      <c r="O14" s="224"/>
      <c r="P14" s="185"/>
      <c r="Q14" s="225"/>
      <c r="R14" s="182" t="s">
        <v>15837</v>
      </c>
      <c r="S14" s="181" t="str">
        <f t="shared" ca="1" si="0"/>
        <v>SE</v>
      </c>
      <c r="T14" s="181" t="str">
        <f ca="1">IF(B14="","",IF(ISERROR(MATCH($J14,[1]SorP!$B$1:$B$6279,0)),"",INDIRECT("'SorP'!$A$"&amp;MATCH($S14&amp;$J14,[1]SorP!C:C,0))))</f>
        <v>SE-AC</v>
      </c>
      <c r="U14" s="201"/>
      <c r="V14" s="226">
        <f>IF(C14="",NA(),IF(OR(C14="Smelter not listed",C14="Smelter not yet identified"),MATCH($B14&amp;$D14,'[1]Smelter Look-up'!$J:$J,0),MATCH($B14&amp;$C14,'[1]Smelter Look-up'!$J:$J,0)))</f>
        <v>42</v>
      </c>
      <c r="X14" s="227">
        <f t="shared" si="1"/>
        <v>0</v>
      </c>
      <c r="AB14" s="228" t="str">
        <f t="shared" si="2"/>
        <v>GoldBoliden AB</v>
      </c>
    </row>
    <row r="15" spans="1:34" s="227" customFormat="1" ht="50.4">
      <c r="A15" s="262" t="s">
        <v>645</v>
      </c>
      <c r="B15" s="182" t="s">
        <v>1098</v>
      </c>
      <c r="C15" s="186" t="s">
        <v>644</v>
      </c>
      <c r="D15" s="230"/>
      <c r="E15" s="182" t="s">
        <v>1070</v>
      </c>
      <c r="F15" s="182" t="s">
        <v>645</v>
      </c>
      <c r="G15" s="182" t="s">
        <v>13177</v>
      </c>
      <c r="H15" s="183">
        <v>0</v>
      </c>
      <c r="I15" s="184" t="s">
        <v>1510</v>
      </c>
      <c r="J15" s="184" t="s">
        <v>1511</v>
      </c>
      <c r="K15" s="224"/>
      <c r="L15" s="224"/>
      <c r="M15" s="224"/>
      <c r="N15" s="224"/>
      <c r="O15" s="224"/>
      <c r="P15" s="185"/>
      <c r="Q15" s="225"/>
      <c r="R15" s="182" t="s">
        <v>644</v>
      </c>
      <c r="S15" s="181" t="str">
        <f t="shared" ca="1" si="0"/>
        <v>DE</v>
      </c>
      <c r="T15" s="181" t="str">
        <f ca="1">IF(B15="","",IF(ISERROR(MATCH($J15,[1]SorP!$B$1:$B$6279,0)),"",INDIRECT("'SorP'!$A$"&amp;MATCH($S15&amp;$J15,[1]SorP!C:C,0))))</f>
        <v>DE-BW</v>
      </c>
      <c r="U15" s="201"/>
      <c r="V15" s="226">
        <f>IF(C15="",NA(),IF(OR(C15="Smelter not listed",C15="Smelter not yet identified"),MATCH($B15&amp;$D15,'[1]Smelter Look-up'!$J:$J,0),MATCH($B15&amp;$C15,'[1]Smelter Look-up'!$J:$J,0)))</f>
        <v>43</v>
      </c>
      <c r="X15" s="227">
        <f t="shared" si="1"/>
        <v>0</v>
      </c>
      <c r="AB15" s="228" t="str">
        <f t="shared" si="2"/>
        <v>GoldC. Hafner GmbH + Co. KG</v>
      </c>
    </row>
    <row r="16" spans="1:34" s="227" customFormat="1" ht="75.599999999999994">
      <c r="A16" s="262" t="s">
        <v>647</v>
      </c>
      <c r="B16" s="182" t="s">
        <v>1098</v>
      </c>
      <c r="C16" s="186" t="s">
        <v>2192</v>
      </c>
      <c r="D16" s="230"/>
      <c r="E16" s="182" t="s">
        <v>1066</v>
      </c>
      <c r="F16" s="182" t="s">
        <v>647</v>
      </c>
      <c r="G16" s="182" t="s">
        <v>13177</v>
      </c>
      <c r="H16" s="183">
        <v>0</v>
      </c>
      <c r="I16" s="184" t="s">
        <v>1528</v>
      </c>
      <c r="J16" s="184" t="s">
        <v>1529</v>
      </c>
      <c r="K16" s="224"/>
      <c r="L16" s="224"/>
      <c r="M16" s="224"/>
      <c r="N16" s="224"/>
      <c r="O16" s="224"/>
      <c r="P16" s="185"/>
      <c r="Q16" s="225"/>
      <c r="R16" s="182" t="s">
        <v>2192</v>
      </c>
      <c r="S16" s="181" t="str">
        <f t="shared" ca="1" si="0"/>
        <v>CA</v>
      </c>
      <c r="T16" s="181" t="str">
        <f ca="1">IF(B16="","",IF(ISERROR(MATCH($J16,[1]SorP!$B$1:$B$6279,0)),"",INDIRECT("'SorP'!$A$"&amp;MATCH($S16&amp;$J16,[1]SorP!C:C,0))))</f>
        <v>CA-QC</v>
      </c>
      <c r="U16" s="201"/>
      <c r="V16" s="226">
        <f>IF(C16="",NA(),IF(OR(C16="Smelter not listed",C16="Smelter not yet identified"),MATCH($B16&amp;$D16,'[1]Smelter Look-up'!$J:$J,0),MATCH($B16&amp;$C16,'[1]Smelter Look-up'!$J:$J,0)))</f>
        <v>47</v>
      </c>
      <c r="X16" s="227">
        <f t="shared" si="1"/>
        <v>0</v>
      </c>
      <c r="AB16" s="228" t="str">
        <f t="shared" si="2"/>
        <v>GoldCCR Refinery - Glencore Canada Corporation</v>
      </c>
    </row>
    <row r="17" spans="1:28" s="227" customFormat="1" ht="37.799999999999997">
      <c r="A17" s="262" t="s">
        <v>649</v>
      </c>
      <c r="B17" s="182" t="s">
        <v>1098</v>
      </c>
      <c r="C17" s="186" t="s">
        <v>50</v>
      </c>
      <c r="D17" s="230"/>
      <c r="E17" s="182" t="s">
        <v>1076</v>
      </c>
      <c r="F17" s="182" t="s">
        <v>649</v>
      </c>
      <c r="G17" s="182" t="s">
        <v>13177</v>
      </c>
      <c r="H17" s="183">
        <v>0</v>
      </c>
      <c r="I17" s="184" t="s">
        <v>1536</v>
      </c>
      <c r="J17" s="184" t="s">
        <v>6417</v>
      </c>
      <c r="K17" s="224"/>
      <c r="L17" s="224"/>
      <c r="M17" s="224"/>
      <c r="N17" s="224"/>
      <c r="O17" s="224"/>
      <c r="P17" s="185"/>
      <c r="Q17" s="225"/>
      <c r="R17" s="182" t="s">
        <v>50</v>
      </c>
      <c r="S17" s="181" t="str">
        <f t="shared" ca="1" si="0"/>
        <v>IT</v>
      </c>
      <c r="T17" s="181" t="str">
        <f ca="1">IF(B17="","",IF(ISERROR(MATCH($J17,[1]SorP!$B$1:$B$6279,0)),"",INDIRECT("'SorP'!$A$"&amp;MATCH($S17&amp;$J17,[1]SorP!C:C,0))))</f>
        <v>IT-52</v>
      </c>
      <c r="U17" s="201"/>
      <c r="V17" s="226">
        <f>IF(C17="",NA(),IF(OR(C17="Smelter not listed",C17="Smelter not yet identified"),MATCH($B17&amp;$D17,'[1]Smelter Look-up'!$J:$J,0),MATCH($B17&amp;$C17,'[1]Smelter Look-up'!$J:$J,0)))</f>
        <v>55</v>
      </c>
      <c r="X17" s="227">
        <f t="shared" si="1"/>
        <v>0</v>
      </c>
      <c r="AB17" s="228" t="str">
        <f t="shared" si="2"/>
        <v>GoldChimet S.p.A.</v>
      </c>
    </row>
    <row r="18" spans="1:28" s="227" customFormat="1" ht="37.799999999999997">
      <c r="A18" s="181" t="s">
        <v>650</v>
      </c>
      <c r="B18" s="182" t="s">
        <v>1098</v>
      </c>
      <c r="C18" s="186" t="s">
        <v>524</v>
      </c>
      <c r="D18" s="230"/>
      <c r="E18" s="182" t="s">
        <v>1077</v>
      </c>
      <c r="F18" s="182" t="s">
        <v>650</v>
      </c>
      <c r="G18" s="182" t="s">
        <v>13177</v>
      </c>
      <c r="H18" s="183">
        <v>0</v>
      </c>
      <c r="I18" s="184" t="s">
        <v>1537</v>
      </c>
      <c r="J18" s="184" t="s">
        <v>1509</v>
      </c>
      <c r="K18" s="224"/>
      <c r="L18" s="224"/>
      <c r="M18" s="224"/>
      <c r="N18" s="224"/>
      <c r="O18" s="224"/>
      <c r="P18" s="185"/>
      <c r="Q18" s="225"/>
      <c r="R18" s="182" t="s">
        <v>524</v>
      </c>
      <c r="S18" s="181" t="str">
        <f t="shared" ca="1" si="0"/>
        <v>JP</v>
      </c>
      <c r="T18" s="181" t="str">
        <f ca="1">IF(B18="","",IF(ISERROR(MATCH($J18,[1]SorP!$B$1:$B$6279,0)),"",INDIRECT("'SorP'!$A$"&amp;MATCH($S18&amp;$J18,[1]SorP!C:C,0))))</f>
        <v>JP-13</v>
      </c>
      <c r="U18" s="201"/>
      <c r="V18" s="226">
        <f>IF(C18="",NA(),IF(OR(C18="Smelter not listed",C18="Smelter not yet identified"),MATCH($B18&amp;$D18,'[1]Smelter Look-up'!$J:$J,0),MATCH($B18&amp;$C18,'[1]Smelter Look-up'!$J:$J,0)))</f>
        <v>58</v>
      </c>
      <c r="X18" s="227">
        <f t="shared" si="1"/>
        <v>0</v>
      </c>
      <c r="AB18" s="228" t="str">
        <f t="shared" si="2"/>
        <v>GoldChugai Mining</v>
      </c>
    </row>
    <row r="19" spans="1:28" s="227" customFormat="1" ht="63">
      <c r="A19" s="181" t="s">
        <v>653</v>
      </c>
      <c r="B19" s="182" t="s">
        <v>1098</v>
      </c>
      <c r="C19" s="186" t="s">
        <v>2208</v>
      </c>
      <c r="D19" s="230"/>
      <c r="E19" s="182" t="s">
        <v>1080</v>
      </c>
      <c r="F19" s="182" t="s">
        <v>653</v>
      </c>
      <c r="G19" s="182" t="s">
        <v>13177</v>
      </c>
      <c r="H19" s="183">
        <v>0</v>
      </c>
      <c r="I19" s="184" t="s">
        <v>1540</v>
      </c>
      <c r="J19" s="184" t="s">
        <v>12818</v>
      </c>
      <c r="K19" s="224"/>
      <c r="L19" s="224"/>
      <c r="M19" s="224"/>
      <c r="N19" s="224"/>
      <c r="O19" s="224"/>
      <c r="P19" s="185"/>
      <c r="Q19" s="225"/>
      <c r="R19" s="182" t="s">
        <v>2208</v>
      </c>
      <c r="S19" s="181" t="str">
        <f t="shared" ca="1" si="0"/>
        <v>KR</v>
      </c>
      <c r="T19" s="181" t="str">
        <f ca="1">IF(B19="","",IF(ISERROR(MATCH($J19,[1]SorP!$B$1:$B$6279,0)),"",INDIRECT("'SorP'!$A$"&amp;MATCH($S19&amp;$J19,[1]SorP!C:C,0))))</f>
        <v>KR-41</v>
      </c>
      <c r="U19" s="201"/>
      <c r="V19" s="226">
        <f>IF(C19="",NA(),IF(OR(C19="Smelter not listed",C19="Smelter not yet identified"),MATCH($B19&amp;$D19,'[1]Smelter Look-up'!$J:$J,0),MATCH($B19&amp;$C19,'[1]Smelter Look-up'!$J:$J,0)))</f>
        <v>71</v>
      </c>
      <c r="X19" s="227">
        <f t="shared" si="1"/>
        <v>0</v>
      </c>
      <c r="AB19" s="228" t="str">
        <f t="shared" si="2"/>
        <v>GoldDSC (Do Sung Corporation)</v>
      </c>
    </row>
    <row r="20" spans="1:28" s="227" customFormat="1" ht="25.2">
      <c r="A20" s="181" t="s">
        <v>654</v>
      </c>
      <c r="B20" s="182" t="s">
        <v>1098</v>
      </c>
      <c r="C20" s="186" t="s">
        <v>877</v>
      </c>
      <c r="D20" s="230"/>
      <c r="E20" s="182" t="s">
        <v>1077</v>
      </c>
      <c r="F20" s="182" t="s">
        <v>654</v>
      </c>
      <c r="G20" s="182" t="s">
        <v>13177</v>
      </c>
      <c r="H20" s="183">
        <v>0</v>
      </c>
      <c r="I20" s="184" t="s">
        <v>1541</v>
      </c>
      <c r="J20" s="184" t="s">
        <v>1542</v>
      </c>
      <c r="K20" s="224"/>
      <c r="L20" s="224"/>
      <c r="M20" s="224"/>
      <c r="N20" s="224"/>
      <c r="O20" s="224"/>
      <c r="P20" s="185"/>
      <c r="Q20" s="225"/>
      <c r="R20" s="182" t="s">
        <v>877</v>
      </c>
      <c r="S20" s="181" t="str">
        <f t="shared" ca="1" si="0"/>
        <v>JP</v>
      </c>
      <c r="T20" s="181" t="str">
        <f ca="1">IF(B20="","",IF(ISERROR(MATCH($J20,[1]SorP!$B$1:$B$6279,0)),"",INDIRECT("'SorP'!$A$"&amp;MATCH($S20&amp;$J20,[1]SorP!C:C,0))))</f>
        <v>JP-05</v>
      </c>
      <c r="U20" s="201"/>
      <c r="V20" s="226">
        <f>IF(C20="",NA(),IF(OR(C20="Smelter not listed",C20="Smelter not yet identified"),MATCH($B20&amp;$D20,'[1]Smelter Look-up'!$J:$J,0),MATCH($B20&amp;$C20,'[1]Smelter Look-up'!$J:$J,0)))</f>
        <v>67</v>
      </c>
      <c r="X20" s="227">
        <f t="shared" si="1"/>
        <v>0</v>
      </c>
      <c r="AB20" s="228" t="str">
        <f t="shared" si="2"/>
        <v>GoldDowa</v>
      </c>
    </row>
    <row r="21" spans="1:28" s="227" customFormat="1" ht="75.599999999999994">
      <c r="A21" s="181" t="s">
        <v>384</v>
      </c>
      <c r="B21" s="182" t="s">
        <v>1098</v>
      </c>
      <c r="C21" s="186" t="s">
        <v>13747</v>
      </c>
      <c r="D21" s="230"/>
      <c r="E21" s="182" t="s">
        <v>1077</v>
      </c>
      <c r="F21" s="182" t="s">
        <v>384</v>
      </c>
      <c r="G21" s="182" t="s">
        <v>13177</v>
      </c>
      <c r="H21" s="183">
        <v>0</v>
      </c>
      <c r="I21" s="184" t="s">
        <v>1546</v>
      </c>
      <c r="J21" s="184" t="s">
        <v>1547</v>
      </c>
      <c r="K21" s="224"/>
      <c r="L21" s="224"/>
      <c r="M21" s="224"/>
      <c r="N21" s="224"/>
      <c r="O21" s="224"/>
      <c r="P21" s="185"/>
      <c r="Q21" s="225"/>
      <c r="R21" s="182" t="s">
        <v>13747</v>
      </c>
      <c r="S21" s="181" t="str">
        <f t="shared" ref="S21:S35" ca="1" si="3">IF(B21="","",IF(ISERROR(MATCH($E21,CL,0)),"Unknown",INDIRECT("'C'!$A$"&amp;MATCH($E21,CL,0)+1)))</f>
        <v>JP</v>
      </c>
      <c r="T21" s="181" t="str">
        <f ca="1">IF(B21="","",IF(ISERROR(MATCH($J21,[1]SorP!$B$1:$B$6279,0)),"",INDIRECT("'SorP'!$A$"&amp;MATCH($S21&amp;$J21,[1]SorP!C:C,0))))</f>
        <v>JP-11</v>
      </c>
      <c r="U21" s="201"/>
      <c r="V21" s="226">
        <f>IF(C21="",NA(),IF(OR(C21="Smelter not listed",C21="Smelter not yet identified"),MATCH($B21&amp;$D21,'[1]Smelter Look-up'!$J:$J,0),MATCH($B21&amp;$C21,'[1]Smelter Look-up'!$J:$J,0)))</f>
        <v>72</v>
      </c>
      <c r="X21" s="227">
        <f t="shared" si="1"/>
        <v>0</v>
      </c>
      <c r="AB21" s="228" t="str">
        <f t="shared" si="2"/>
        <v>GoldEco-System Recycling Co., Ltd. East Plant</v>
      </c>
    </row>
    <row r="22" spans="1:28" s="227" customFormat="1" ht="37.799999999999997">
      <c r="A22" s="181" t="s">
        <v>2450</v>
      </c>
      <c r="B22" s="182" t="s">
        <v>1098</v>
      </c>
      <c r="C22" s="186" t="s">
        <v>13752</v>
      </c>
      <c r="D22" s="230"/>
      <c r="E22" s="182" t="s">
        <v>1080</v>
      </c>
      <c r="F22" s="182" t="s">
        <v>2450</v>
      </c>
      <c r="G22" s="182" t="s">
        <v>13177</v>
      </c>
      <c r="H22" s="183">
        <v>0</v>
      </c>
      <c r="I22" s="184" t="s">
        <v>2451</v>
      </c>
      <c r="J22" s="184" t="s">
        <v>12813</v>
      </c>
      <c r="K22" s="224"/>
      <c r="L22" s="224"/>
      <c r="M22" s="224"/>
      <c r="N22" s="224"/>
      <c r="O22" s="224"/>
      <c r="P22" s="185"/>
      <c r="Q22" s="225"/>
      <c r="R22" s="182" t="s">
        <v>13752</v>
      </c>
      <c r="S22" s="181" t="str">
        <f t="shared" ca="1" si="3"/>
        <v>KR</v>
      </c>
      <c r="T22" s="181" t="str">
        <f ca="1">IF(B22="","",IF(ISERROR(MATCH($J22,[1]SorP!$B$1:$B$6279,0)),"",INDIRECT("'SorP'!$A$"&amp;MATCH($S22&amp;$J22,[1]SorP!C:C,0))))</f>
        <v>KR-28</v>
      </c>
      <c r="U22" s="201"/>
      <c r="V22" s="226">
        <f>IF(C22="",NA(),IF(OR(C22="Smelter not listed",C22="Smelter not yet identified"),MATCH($B22&amp;$D22,'[1]Smelter Look-up'!$J:$J,0),MATCH($B22&amp;$C22,'[1]Smelter Look-up'!$J:$J,0)))</f>
        <v>158</v>
      </c>
      <c r="X22" s="227">
        <f t="shared" si="1"/>
        <v>0</v>
      </c>
      <c r="AB22" s="228" t="str">
        <f t="shared" si="2"/>
        <v>GoldLT Metal Ltd.</v>
      </c>
    </row>
    <row r="23" spans="1:28" s="227" customFormat="1" ht="50.4">
      <c r="A23" s="181" t="s">
        <v>659</v>
      </c>
      <c r="B23" s="182" t="s">
        <v>1098</v>
      </c>
      <c r="C23" s="186" t="s">
        <v>1008</v>
      </c>
      <c r="D23" s="230"/>
      <c r="E23" s="182" t="s">
        <v>1070</v>
      </c>
      <c r="F23" s="182" t="s">
        <v>659</v>
      </c>
      <c r="G23" s="182" t="s">
        <v>13177</v>
      </c>
      <c r="H23" s="183">
        <v>0</v>
      </c>
      <c r="I23" s="184" t="s">
        <v>1510</v>
      </c>
      <c r="J23" s="184" t="s">
        <v>1511</v>
      </c>
      <c r="K23" s="224"/>
      <c r="L23" s="224"/>
      <c r="M23" s="224"/>
      <c r="N23" s="224"/>
      <c r="O23" s="224"/>
      <c r="P23" s="185"/>
      <c r="Q23" s="225"/>
      <c r="R23" s="182" t="s">
        <v>1008</v>
      </c>
      <c r="S23" s="181" t="str">
        <f t="shared" ca="1" si="3"/>
        <v>DE</v>
      </c>
      <c r="T23" s="181" t="str">
        <f ca="1">IF(B23="","",IF(ISERROR(MATCH($J23,[1]SorP!$B$1:$B$6279,0)),"",INDIRECT("'SorP'!$A$"&amp;MATCH($S23&amp;$J23,[1]SorP!C:C,0))))</f>
        <v>DE-BW</v>
      </c>
      <c r="U23" s="201"/>
      <c r="V23" s="226">
        <f>IF(C23="",NA(),IF(OR(C23="Smelter not listed",C23="Smelter not yet identified"),MATCH($B23&amp;$D23,'[1]Smelter Look-up'!$J:$J,0),MATCH($B23&amp;$C23,'[1]Smelter Look-up'!$J:$J,0)))</f>
        <v>101</v>
      </c>
      <c r="X23" s="227">
        <f t="shared" si="1"/>
        <v>0</v>
      </c>
      <c r="AB23" s="228" t="str">
        <f t="shared" si="2"/>
        <v>GoldHeimerle + Meule GmbH</v>
      </c>
    </row>
    <row r="24" spans="1:28" s="227" customFormat="1" ht="75.599999999999994">
      <c r="A24" s="181" t="s">
        <v>660</v>
      </c>
      <c r="B24" s="182" t="s">
        <v>1098</v>
      </c>
      <c r="C24" s="186" t="s">
        <v>2452</v>
      </c>
      <c r="D24" s="230"/>
      <c r="E24" s="182" t="s">
        <v>1069</v>
      </c>
      <c r="F24" s="182" t="s">
        <v>660</v>
      </c>
      <c r="G24" s="182" t="s">
        <v>13177</v>
      </c>
      <c r="H24" s="183">
        <v>0</v>
      </c>
      <c r="I24" s="184" t="s">
        <v>1555</v>
      </c>
      <c r="J24" s="184" t="s">
        <v>15838</v>
      </c>
      <c r="K24" s="224"/>
      <c r="L24" s="224"/>
      <c r="M24" s="224"/>
      <c r="N24" s="224"/>
      <c r="O24" s="224"/>
      <c r="P24" s="185"/>
      <c r="Q24" s="225"/>
      <c r="R24" s="182" t="s">
        <v>2452</v>
      </c>
      <c r="S24" s="181" t="str">
        <f t="shared" ca="1" si="3"/>
        <v>CN</v>
      </c>
      <c r="T24" s="181" t="str">
        <f ca="1">IF(B24="","",IF(ISERROR(MATCH($J24,[1]SorP!$B$1:$B$6279,0)),"",INDIRECT("'SorP'!$A$"&amp;MATCH($S24&amp;$J24,[1]SorP!C:C,0))))</f>
        <v>CN-HK</v>
      </c>
      <c r="U24" s="201"/>
      <c r="V24" s="226">
        <f>IF(C24="",NA(),IF(OR(C24="Smelter not listed",C24="Smelter not yet identified"),MATCH($B24&amp;$D24,'[1]Smelter Look-up'!$J:$J,0),MATCH($B24&amp;$C24,'[1]Smelter Look-up'!$J:$J,0)))</f>
        <v>107</v>
      </c>
      <c r="X24" s="227">
        <f t="shared" si="1"/>
        <v>0</v>
      </c>
      <c r="AB24" s="228" t="str">
        <f t="shared" si="2"/>
        <v>GoldHeraeus Metals Hong Kong Ltd.</v>
      </c>
    </row>
    <row r="25" spans="1:28" s="227" customFormat="1" ht="63">
      <c r="A25" s="181" t="s">
        <v>661</v>
      </c>
      <c r="B25" s="182" t="s">
        <v>1098</v>
      </c>
      <c r="C25" s="186" t="s">
        <v>14928</v>
      </c>
      <c r="D25" s="230"/>
      <c r="E25" s="182" t="s">
        <v>1070</v>
      </c>
      <c r="F25" s="182" t="s">
        <v>661</v>
      </c>
      <c r="G25" s="182" t="s">
        <v>13177</v>
      </c>
      <c r="H25" s="183">
        <v>0</v>
      </c>
      <c r="I25" s="184" t="s">
        <v>1556</v>
      </c>
      <c r="J25" s="184" t="s">
        <v>4195</v>
      </c>
      <c r="K25" s="224"/>
      <c r="L25" s="224"/>
      <c r="M25" s="224"/>
      <c r="N25" s="224"/>
      <c r="O25" s="224"/>
      <c r="P25" s="185"/>
      <c r="Q25" s="225"/>
      <c r="R25" s="182" t="s">
        <v>14928</v>
      </c>
      <c r="S25" s="181" t="str">
        <f t="shared" ca="1" si="3"/>
        <v>DE</v>
      </c>
      <c r="T25" s="181" t="str">
        <f ca="1">IF(B25="","",IF(ISERROR(MATCH($J25,[1]SorP!$B$1:$B$6279,0)),"",INDIRECT("'SorP'!$A$"&amp;MATCH($S25&amp;$J25,[1]SorP!C:C,0))))</f>
        <v>DE-HE</v>
      </c>
      <c r="U25" s="201"/>
      <c r="V25" s="226">
        <f>IF(C25="",NA(),IF(OR(C25="Smelter not listed",C25="Smelter not yet identified"),MATCH($B25&amp;$D25,'[1]Smelter Look-up'!$J:$J,0),MATCH($B25&amp;$C25,'[1]Smelter Look-up'!$J:$J,0)))</f>
        <v>105</v>
      </c>
      <c r="X25" s="227">
        <f t="shared" si="1"/>
        <v>0</v>
      </c>
      <c r="AB25" s="228" t="str">
        <f t="shared" si="2"/>
        <v>GoldHeraeus Germany GmbH Co. KG</v>
      </c>
    </row>
    <row r="26" spans="1:28" s="227" customFormat="1" ht="113.4">
      <c r="A26" s="181" t="s">
        <v>664</v>
      </c>
      <c r="B26" s="182" t="s">
        <v>1098</v>
      </c>
      <c r="C26" s="186" t="s">
        <v>2250</v>
      </c>
      <c r="D26" s="230"/>
      <c r="E26" s="182" t="s">
        <v>1069</v>
      </c>
      <c r="F26" s="182" t="s">
        <v>664</v>
      </c>
      <c r="G26" s="182" t="s">
        <v>13177</v>
      </c>
      <c r="H26" s="183">
        <v>0</v>
      </c>
      <c r="I26" s="184" t="s">
        <v>1559</v>
      </c>
      <c r="J26" s="184" t="s">
        <v>13514</v>
      </c>
      <c r="K26" s="224"/>
      <c r="L26" s="224"/>
      <c r="M26" s="224"/>
      <c r="N26" s="224"/>
      <c r="O26" s="224"/>
      <c r="P26" s="185"/>
      <c r="Q26" s="225"/>
      <c r="R26" s="182" t="s">
        <v>2250</v>
      </c>
      <c r="S26" s="181" t="str">
        <f t="shared" ca="1" si="3"/>
        <v>CN</v>
      </c>
      <c r="T26" s="181" t="str">
        <f ca="1">IF(B26="","",IF(ISERROR(MATCH($J26,[1]SorP!$B$1:$B$6279,0)),"",INDIRECT("'SorP'!$A$"&amp;MATCH($S26&amp;$J26,[1]SorP!C:C,0))))</f>
        <v>CN-NM</v>
      </c>
      <c r="U26" s="201"/>
      <c r="V26" s="226">
        <f>IF(C26="",NA(),IF(OR(C26="Smelter not listed",C26="Smelter not yet identified"),MATCH($B26&amp;$D26,'[1]Smelter Look-up'!$J:$J,0),MATCH($B26&amp;$C26,'[1]Smelter Look-up'!$J:$J,0)))</f>
        <v>116</v>
      </c>
      <c r="X26" s="227">
        <f t="shared" si="1"/>
        <v>0</v>
      </c>
      <c r="AB26" s="228" t="str">
        <f t="shared" si="2"/>
        <v>GoldInner Mongolia Qiankun Gold and Silver Refinery Share Co., Ltd.</v>
      </c>
    </row>
    <row r="27" spans="1:28" s="227" customFormat="1" ht="63">
      <c r="A27" s="181" t="s">
        <v>665</v>
      </c>
      <c r="B27" s="182" t="s">
        <v>1098</v>
      </c>
      <c r="C27" s="186" t="s">
        <v>1194</v>
      </c>
      <c r="D27" s="230"/>
      <c r="E27" s="182" t="s">
        <v>1077</v>
      </c>
      <c r="F27" s="182" t="s">
        <v>665</v>
      </c>
      <c r="G27" s="182" t="s">
        <v>13177</v>
      </c>
      <c r="H27" s="183">
        <v>0</v>
      </c>
      <c r="I27" s="184" t="s">
        <v>1560</v>
      </c>
      <c r="J27" s="184" t="s">
        <v>1547</v>
      </c>
      <c r="K27" s="224"/>
      <c r="L27" s="224"/>
      <c r="M27" s="224"/>
      <c r="N27" s="224"/>
      <c r="O27" s="224"/>
      <c r="P27" s="185"/>
      <c r="Q27" s="225"/>
      <c r="R27" s="182" t="s">
        <v>1194</v>
      </c>
      <c r="S27" s="181" t="str">
        <f t="shared" ca="1" si="3"/>
        <v>JP</v>
      </c>
      <c r="T27" s="181" t="str">
        <f ca="1">IF(B27="","",IF(ISERROR(MATCH($J27,[1]SorP!$B$1:$B$6279,0)),"",INDIRECT("'SorP'!$A$"&amp;MATCH($S27&amp;$J27,[1]SorP!C:C,0))))</f>
        <v>JP-11</v>
      </c>
      <c r="U27" s="201"/>
      <c r="V27" s="226">
        <f>IF(C27="",NA(),IF(OR(C27="Smelter not listed",C27="Smelter not yet identified"),MATCH($B27&amp;$D27,'[1]Smelter Look-up'!$J:$J,0),MATCH($B27&amp;$C27,'[1]Smelter Look-up'!$J:$J,0)))</f>
        <v>118</v>
      </c>
      <c r="X27" s="227">
        <f t="shared" si="1"/>
        <v>0</v>
      </c>
      <c r="AB27" s="228" t="str">
        <f t="shared" si="2"/>
        <v>GoldIshifuku Metal Industry Co., Ltd.</v>
      </c>
    </row>
    <row r="28" spans="1:28" s="227" customFormat="1" ht="50.4">
      <c r="A28" s="181" t="s">
        <v>666</v>
      </c>
      <c r="B28" s="182" t="s">
        <v>1098</v>
      </c>
      <c r="C28" s="186" t="s">
        <v>1201</v>
      </c>
      <c r="D28" s="230"/>
      <c r="E28" s="182" t="s">
        <v>860</v>
      </c>
      <c r="F28" s="182" t="s">
        <v>666</v>
      </c>
      <c r="G28" s="182" t="s">
        <v>13177</v>
      </c>
      <c r="H28" s="183">
        <v>0</v>
      </c>
      <c r="I28" s="184" t="s">
        <v>1561</v>
      </c>
      <c r="J28" s="184" t="s">
        <v>11215</v>
      </c>
      <c r="K28" s="224"/>
      <c r="L28" s="224"/>
      <c r="M28" s="224"/>
      <c r="N28" s="224"/>
      <c r="O28" s="224"/>
      <c r="P28" s="185"/>
      <c r="Q28" s="225"/>
      <c r="R28" s="182" t="s">
        <v>1201</v>
      </c>
      <c r="S28" s="181" t="str">
        <f t="shared" ca="1" si="3"/>
        <v>TR</v>
      </c>
      <c r="T28" s="181" t="str">
        <f ca="1">IF(B28="","",IF(ISERROR(MATCH($J28,[1]SorP!$B$1:$B$6279,0)),"",INDIRECT("'SorP'!$A$"&amp;MATCH($S28&amp;$J28,[1]SorP!C:C,0))))</f>
        <v>TR-34</v>
      </c>
      <c r="U28" s="201"/>
      <c r="V28" s="226">
        <f>IF(C28="",NA(),IF(OR(C28="Smelter not listed",C28="Smelter not yet identified"),MATCH($B28&amp;$D28,'[1]Smelter Look-up'!$J:$J,0),MATCH($B28&amp;$C28,'[1]Smelter Look-up'!$J:$J,0)))</f>
        <v>119</v>
      </c>
      <c r="X28" s="227">
        <f t="shared" si="1"/>
        <v>0</v>
      </c>
      <c r="AB28" s="228" t="str">
        <f t="shared" si="2"/>
        <v>GoldIstanbul Gold Refinery</v>
      </c>
    </row>
    <row r="29" spans="1:28" s="227" customFormat="1" ht="25.2">
      <c r="A29" s="181" t="s">
        <v>667</v>
      </c>
      <c r="B29" s="182" t="s">
        <v>1098</v>
      </c>
      <c r="C29" s="186" t="s">
        <v>879</v>
      </c>
      <c r="D29" s="230"/>
      <c r="E29" s="182" t="s">
        <v>1077</v>
      </c>
      <c r="F29" s="182" t="s">
        <v>667</v>
      </c>
      <c r="G29" s="182" t="s">
        <v>13177</v>
      </c>
      <c r="H29" s="183">
        <v>0</v>
      </c>
      <c r="I29" s="184" t="s">
        <v>1562</v>
      </c>
      <c r="J29" s="184" t="s">
        <v>1562</v>
      </c>
      <c r="K29" s="224"/>
      <c r="L29" s="224"/>
      <c r="M29" s="224"/>
      <c r="N29" s="224"/>
      <c r="O29" s="224"/>
      <c r="P29" s="185"/>
      <c r="Q29" s="225"/>
      <c r="R29" s="182" t="s">
        <v>879</v>
      </c>
      <c r="S29" s="181" t="str">
        <f t="shared" ca="1" si="3"/>
        <v>JP</v>
      </c>
      <c r="T29" s="181" t="str">
        <f ca="1">IF(B29="","",IF(ISERROR(MATCH($J29,[1]SorP!$B$1:$B$6279,0)),"",INDIRECT("'SorP'!$A$"&amp;MATCH($S29&amp;$J29,[1]SorP!C:C,0))))</f>
        <v>JP-27</v>
      </c>
      <c r="U29" s="201"/>
      <c r="V29" s="226">
        <f>IF(C29="",NA(),IF(OR(C29="Smelter not listed",C29="Smelter not yet identified"),MATCH($B29&amp;$D29,'[1]Smelter Look-up'!$J:$J,0),MATCH($B29&amp;$C29,'[1]Smelter Look-up'!$J:$J,0)))</f>
        <v>122</v>
      </c>
      <c r="X29" s="227">
        <f t="shared" si="1"/>
        <v>0</v>
      </c>
      <c r="AB29" s="228" t="str">
        <f t="shared" si="2"/>
        <v>GoldJapan Mint</v>
      </c>
    </row>
    <row r="30" spans="1:28" s="227" customFormat="1" ht="50.4">
      <c r="A30" s="181" t="s">
        <v>668</v>
      </c>
      <c r="B30" s="182" t="s">
        <v>1098</v>
      </c>
      <c r="C30" s="186" t="s">
        <v>2251</v>
      </c>
      <c r="D30" s="230"/>
      <c r="E30" s="182" t="s">
        <v>1069</v>
      </c>
      <c r="F30" s="182" t="s">
        <v>668</v>
      </c>
      <c r="G30" s="182" t="s">
        <v>13177</v>
      </c>
      <c r="H30" s="183">
        <v>0</v>
      </c>
      <c r="I30" s="184" t="s">
        <v>1563</v>
      </c>
      <c r="J30" s="184" t="s">
        <v>13531</v>
      </c>
      <c r="K30" s="224"/>
      <c r="L30" s="224"/>
      <c r="M30" s="224"/>
      <c r="N30" s="224"/>
      <c r="O30" s="224"/>
      <c r="P30" s="185"/>
      <c r="Q30" s="225"/>
      <c r="R30" s="182" t="s">
        <v>2251</v>
      </c>
      <c r="S30" s="181" t="str">
        <f t="shared" ca="1" si="3"/>
        <v>CN</v>
      </c>
      <c r="T30" s="181" t="str">
        <f ca="1">IF(B30="","",IF(ISERROR(MATCH($J30,[1]SorP!$B$1:$B$6279,0)),"",INDIRECT("'SorP'!$A$"&amp;MATCH($S30&amp;$J30,[1]SorP!C:C,0))))</f>
        <v>CN-JX</v>
      </c>
      <c r="U30" s="201"/>
      <c r="V30" s="226">
        <f>IF(C30="",NA(),IF(OR(C30="Smelter not listed",C30="Smelter not yet identified"),MATCH($B30&amp;$D30,'[1]Smelter Look-up'!$J:$J,0),MATCH($B30&amp;$C30,'[1]Smelter Look-up'!$J:$J,0)))</f>
        <v>124</v>
      </c>
      <c r="X30" s="227">
        <f t="shared" si="1"/>
        <v>0</v>
      </c>
      <c r="AB30" s="228" t="str">
        <f t="shared" si="2"/>
        <v>GoldJiangxi Copper Co., Ltd.</v>
      </c>
    </row>
    <row r="31" spans="1:28" s="227" customFormat="1" ht="50.4">
      <c r="A31" s="181" t="s">
        <v>669</v>
      </c>
      <c r="B31" s="182" t="s">
        <v>1098</v>
      </c>
      <c r="C31" s="186" t="s">
        <v>2153</v>
      </c>
      <c r="D31" s="230"/>
      <c r="E31" s="182" t="s">
        <v>2384</v>
      </c>
      <c r="F31" s="182" t="s">
        <v>669</v>
      </c>
      <c r="G31" s="182" t="s">
        <v>13177</v>
      </c>
      <c r="H31" s="183">
        <v>0</v>
      </c>
      <c r="I31" s="184" t="s">
        <v>1565</v>
      </c>
      <c r="J31" s="184" t="s">
        <v>1566</v>
      </c>
      <c r="K31" s="224"/>
      <c r="L31" s="224"/>
      <c r="M31" s="224"/>
      <c r="N31" s="224"/>
      <c r="O31" s="224"/>
      <c r="P31" s="185"/>
      <c r="Q31" s="225"/>
      <c r="R31" s="182" t="s">
        <v>2153</v>
      </c>
      <c r="S31" s="181" t="str">
        <f t="shared" ca="1" si="3"/>
        <v>US</v>
      </c>
      <c r="T31" s="181" t="str">
        <f ca="1">IF(B31="","",IF(ISERROR(MATCH($J31,[1]SorP!$B$1:$B$6279,0)),"",INDIRECT("'SorP'!$A$"&amp;MATCH($S31&amp;$J31,[1]SorP!C:C,0))))</f>
        <v>US-UT</v>
      </c>
      <c r="U31" s="201"/>
      <c r="V31" s="226">
        <f>IF(C31="",NA(),IF(OR(C31="Smelter not listed",C31="Smelter not yet identified"),MATCH($B31&amp;$D31,'[1]Smelter Look-up'!$J:$J,0),MATCH($B31&amp;$C31,'[1]Smelter Look-up'!$J:$J,0)))</f>
        <v>31</v>
      </c>
      <c r="X31" s="227">
        <f t="shared" si="1"/>
        <v>0</v>
      </c>
      <c r="AB31" s="228" t="str">
        <f t="shared" si="2"/>
        <v>GoldAsahi Refining USA Inc.</v>
      </c>
    </row>
    <row r="32" spans="1:28" s="227" customFormat="1" ht="63">
      <c r="A32" s="181" t="s">
        <v>670</v>
      </c>
      <c r="B32" s="182" t="s">
        <v>1098</v>
      </c>
      <c r="C32" s="186" t="s">
        <v>2238</v>
      </c>
      <c r="D32" s="230"/>
      <c r="E32" s="182" t="s">
        <v>1066</v>
      </c>
      <c r="F32" s="182" t="s">
        <v>670</v>
      </c>
      <c r="G32" s="182" t="s">
        <v>13177</v>
      </c>
      <c r="H32" s="183">
        <v>0</v>
      </c>
      <c r="I32" s="184" t="s">
        <v>1568</v>
      </c>
      <c r="J32" s="184" t="s">
        <v>1569</v>
      </c>
      <c r="K32" s="224"/>
      <c r="L32" s="224"/>
      <c r="M32" s="224"/>
      <c r="N32" s="224"/>
      <c r="O32" s="224"/>
      <c r="P32" s="185"/>
      <c r="Q32" s="225"/>
      <c r="R32" s="182" t="s">
        <v>2238</v>
      </c>
      <c r="S32" s="181" t="str">
        <f t="shared" ca="1" si="3"/>
        <v>CA</v>
      </c>
      <c r="T32" s="181" t="str">
        <f ca="1">IF(B32="","",IF(ISERROR(MATCH($J32,[1]SorP!$B$1:$B$6279,0)),"",INDIRECT("'SorP'!$A$"&amp;MATCH($S32&amp;$J32,[1]SorP!C:C,0))))</f>
        <v>CA-ON</v>
      </c>
      <c r="U32" s="201"/>
      <c r="V32" s="226">
        <f>IF(C32="",NA(),IF(OR(C32="Smelter not listed",C32="Smelter not yet identified"),MATCH($B32&amp;$D32,'[1]Smelter Look-up'!$J:$J,0),MATCH($B32&amp;$C32,'[1]Smelter Look-up'!$J:$J,0)))</f>
        <v>30</v>
      </c>
      <c r="X32" s="227">
        <f t="shared" si="1"/>
        <v>0</v>
      </c>
      <c r="AB32" s="228" t="str">
        <f t="shared" si="2"/>
        <v>GoldAsahi Refining Canada Ltd.</v>
      </c>
    </row>
    <row r="33" spans="1:28" s="227" customFormat="1" ht="63">
      <c r="A33" s="181" t="s">
        <v>673</v>
      </c>
      <c r="B33" s="182" t="s">
        <v>1098</v>
      </c>
      <c r="C33" s="186" t="s">
        <v>52</v>
      </c>
      <c r="D33" s="230"/>
      <c r="E33" s="182" t="s">
        <v>1077</v>
      </c>
      <c r="F33" s="182" t="s">
        <v>673</v>
      </c>
      <c r="G33" s="182" t="s">
        <v>13177</v>
      </c>
      <c r="H33" s="183">
        <v>0</v>
      </c>
      <c r="I33" s="184" t="s">
        <v>2314</v>
      </c>
      <c r="J33" s="184" t="s">
        <v>6611</v>
      </c>
      <c r="K33" s="224"/>
      <c r="L33" s="224"/>
      <c r="M33" s="224"/>
      <c r="N33" s="224"/>
      <c r="O33" s="224"/>
      <c r="P33" s="185"/>
      <c r="Q33" s="225"/>
      <c r="R33" s="182" t="s">
        <v>52</v>
      </c>
      <c r="S33" s="181" t="str">
        <f t="shared" ca="1" si="3"/>
        <v>JP</v>
      </c>
      <c r="T33" s="181" t="str">
        <f ca="1">IF(B33="","",IF(ISERROR(MATCH($J33,[1]SorP!$B$1:$B$6279,0)),"",INDIRECT("'SorP'!$A$"&amp;MATCH($S33&amp;$J33,[1]SorP!C:C,0))))</f>
        <v>JP-44</v>
      </c>
      <c r="U33" s="201"/>
      <c r="V33" s="226">
        <f>IF(C33="",NA(),IF(OR(C33="Smelter not listed",C33="Smelter not yet identified"),MATCH($B33&amp;$D33,'[1]Smelter Look-up'!$J:$J,0),MATCH($B33&amp;$C33,'[1]Smelter Look-up'!$J:$J,0)))</f>
        <v>132</v>
      </c>
      <c r="X33" s="227">
        <f t="shared" si="1"/>
        <v>0</v>
      </c>
      <c r="AB33" s="228" t="str">
        <f t="shared" si="2"/>
        <v>GoldJX Nippon Mining &amp; Metals Co., Ltd.</v>
      </c>
    </row>
    <row r="34" spans="1:28" s="227" customFormat="1" ht="25.2">
      <c r="A34" s="181" t="s">
        <v>674</v>
      </c>
      <c r="B34" s="182" t="s">
        <v>1098</v>
      </c>
      <c r="C34" s="186" t="s">
        <v>1571</v>
      </c>
      <c r="D34" s="230"/>
      <c r="E34" s="182" t="s">
        <v>1078</v>
      </c>
      <c r="F34" s="182" t="s">
        <v>674</v>
      </c>
      <c r="G34" s="182" t="s">
        <v>13177</v>
      </c>
      <c r="H34" s="183">
        <v>0</v>
      </c>
      <c r="I34" s="184" t="s">
        <v>1572</v>
      </c>
      <c r="J34" s="184" t="s">
        <v>7005</v>
      </c>
      <c r="K34" s="224"/>
      <c r="L34" s="224"/>
      <c r="M34" s="224"/>
      <c r="N34" s="224"/>
      <c r="O34" s="224"/>
      <c r="P34" s="185"/>
      <c r="Q34" s="225"/>
      <c r="R34" s="182" t="s">
        <v>1571</v>
      </c>
      <c r="S34" s="181" t="str">
        <f t="shared" ca="1" si="3"/>
        <v>KZ</v>
      </c>
      <c r="T34" s="181" t="str">
        <f ca="1">IF(B34="","",IF(ISERROR(MATCH($J34,[1]SorP!$B$1:$B$6279,0)),"",INDIRECT("'SorP'!$A$"&amp;MATCH($S34&amp;$J34,[1]SorP!C:C,0))))</f>
        <v>KZ-KAR</v>
      </c>
      <c r="U34" s="201"/>
      <c r="V34" s="226">
        <f>IF(C34="",NA(),IF(OR(C34="Smelter not listed",C34="Smelter not yet identified"),MATCH($B34&amp;$D34,'[1]Smelter Look-up'!$J:$J,0),MATCH($B34&amp;$C34,'[1]Smelter Look-up'!$J:$J,0)))</f>
        <v>136</v>
      </c>
      <c r="X34" s="227">
        <f t="shared" si="1"/>
        <v>0</v>
      </c>
      <c r="AB34" s="228" t="str">
        <f t="shared" si="2"/>
        <v>GoldKazzinc</v>
      </c>
    </row>
    <row r="35" spans="1:28" s="227" customFormat="1" ht="63">
      <c r="A35" s="181" t="s">
        <v>677</v>
      </c>
      <c r="B35" s="182" t="s">
        <v>1098</v>
      </c>
      <c r="C35" s="186" t="s">
        <v>2102</v>
      </c>
      <c r="D35" s="230"/>
      <c r="E35" s="182" t="s">
        <v>1077</v>
      </c>
      <c r="F35" s="182" t="s">
        <v>677</v>
      </c>
      <c r="G35" s="182" t="s">
        <v>13177</v>
      </c>
      <c r="H35" s="183">
        <v>0</v>
      </c>
      <c r="I35" s="184" t="s">
        <v>1574</v>
      </c>
      <c r="J35" s="184" t="s">
        <v>1547</v>
      </c>
      <c r="K35" s="224"/>
      <c r="L35" s="224"/>
      <c r="M35" s="224"/>
      <c r="N35" s="224"/>
      <c r="O35" s="224"/>
      <c r="P35" s="185"/>
      <c r="Q35" s="225"/>
      <c r="R35" s="182" t="s">
        <v>2102</v>
      </c>
      <c r="S35" s="181" t="str">
        <f t="shared" ca="1" si="3"/>
        <v>JP</v>
      </c>
      <c r="T35" s="181" t="str">
        <f ca="1">IF(B35="","",IF(ISERROR(MATCH($J35,[1]SorP!$B$1:$B$6279,0)),"",INDIRECT("'SorP'!$A$"&amp;MATCH($S35&amp;$J35,[1]SorP!C:C,0))))</f>
        <v>JP-11</v>
      </c>
      <c r="U35" s="201"/>
      <c r="V35" s="226">
        <f>IF(C35="",NA(),IF(OR(C35="Smelter not listed",C35="Smelter not yet identified"),MATCH($B35&amp;$D35,'[1]Smelter Look-up'!$J:$J,0),MATCH($B35&amp;$C35,'[1]Smelter Look-up'!$J:$J,0)))</f>
        <v>141</v>
      </c>
      <c r="X35" s="227">
        <f t="shared" si="1"/>
        <v>0</v>
      </c>
      <c r="AB35" s="228" t="str">
        <f t="shared" si="2"/>
        <v>GoldKojima Chemicals Co., Ltd.</v>
      </c>
    </row>
    <row r="36" spans="1:28" s="227" customFormat="1" ht="50.4">
      <c r="A36" s="181" t="s">
        <v>681</v>
      </c>
      <c r="B36" s="182" t="s">
        <v>1098</v>
      </c>
      <c r="C36" s="186" t="s">
        <v>15839</v>
      </c>
      <c r="D36" s="230"/>
      <c r="E36" s="182" t="s">
        <v>1080</v>
      </c>
      <c r="F36" s="182" t="s">
        <v>681</v>
      </c>
      <c r="G36" s="182" t="s">
        <v>13177</v>
      </c>
      <c r="H36" s="183">
        <v>0</v>
      </c>
      <c r="I36" s="184" t="s">
        <v>1579</v>
      </c>
      <c r="J36" s="184" t="s">
        <v>12814</v>
      </c>
      <c r="K36" s="224"/>
      <c r="L36" s="224"/>
      <c r="M36" s="224"/>
      <c r="N36" s="224"/>
      <c r="O36" s="224"/>
      <c r="P36" s="185"/>
      <c r="Q36" s="225"/>
      <c r="R36" s="182" t="s">
        <v>15839</v>
      </c>
      <c r="S36" s="181" t="str">
        <f t="shared" ref="S36:S56" ca="1" si="4">IF(B36="","",IF(ISERROR(MATCH($E36,CL,0)),"Unknown",INDIRECT("'C'!$A$"&amp;MATCH($E36,CL,0)+1)))</f>
        <v>KR</v>
      </c>
      <c r="T36" s="181" t="str">
        <f ca="1">IF(B36="","",IF(ISERROR(MATCH($J36,[1]SorP!$B$1:$B$6279,0)),"",INDIRECT("'SorP'!$A$"&amp;MATCH($S36&amp;$J36,[1]SorP!C:C,0))))</f>
        <v>KR-31</v>
      </c>
      <c r="U36" s="201"/>
      <c r="V36" s="226">
        <f>IF(C36="",NA(),IF(OR(C36="Smelter not listed",C36="Smelter not yet identified"),MATCH($B36&amp;$D36,'[1]Smelter Look-up'!$J:$J,0),MATCH($B36&amp;$C36,'[1]Smelter Look-up'!$J:$J,0)))</f>
        <v>157</v>
      </c>
      <c r="X36" s="227">
        <f t="shared" si="1"/>
        <v>0</v>
      </c>
      <c r="AB36" s="228" t="str">
        <f t="shared" si="2"/>
        <v>GoldLS-NIKKO Copper Inc.</v>
      </c>
    </row>
    <row r="37" spans="1:28" s="227" customFormat="1" ht="25.2">
      <c r="A37" s="181" t="s">
        <v>684</v>
      </c>
      <c r="B37" s="182" t="s">
        <v>1098</v>
      </c>
      <c r="C37" s="186" t="s">
        <v>881</v>
      </c>
      <c r="D37" s="230"/>
      <c r="E37" s="182" t="s">
        <v>2384</v>
      </c>
      <c r="F37" s="182" t="s">
        <v>684</v>
      </c>
      <c r="G37" s="182" t="s">
        <v>13177</v>
      </c>
      <c r="H37" s="183">
        <v>0</v>
      </c>
      <c r="I37" s="184" t="s">
        <v>1582</v>
      </c>
      <c r="J37" s="184" t="s">
        <v>1583</v>
      </c>
      <c r="K37" s="224"/>
      <c r="L37" s="224"/>
      <c r="M37" s="224"/>
      <c r="N37" s="224"/>
      <c r="O37" s="224"/>
      <c r="P37" s="185"/>
      <c r="Q37" s="225"/>
      <c r="R37" s="182" t="s">
        <v>881</v>
      </c>
      <c r="S37" s="181" t="str">
        <f t="shared" ca="1" si="4"/>
        <v>US</v>
      </c>
      <c r="T37" s="181" t="str">
        <f ca="1">IF(B37="","",IF(ISERROR(MATCH($J37,[1]SorP!$B$1:$B$6279,0)),"",INDIRECT("'SorP'!$A$"&amp;MATCH($S37&amp;$J37,[1]SorP!C:C,0))))</f>
        <v>US-NY</v>
      </c>
      <c r="U37" s="201"/>
      <c r="V37" s="226">
        <f>IF(C37="",NA(),IF(OR(C37="Smelter not listed",C37="Smelter not yet identified"),MATCH($B37&amp;$D37,'[1]Smelter Look-up'!$J:$J,0),MATCH($B37&amp;$C37,'[1]Smelter Look-up'!$J:$J,0)))</f>
        <v>163</v>
      </c>
      <c r="X37" s="227">
        <f t="shared" si="1"/>
        <v>0</v>
      </c>
      <c r="AB37" s="228" t="str">
        <f t="shared" si="2"/>
        <v>GoldMaterion</v>
      </c>
    </row>
    <row r="38" spans="1:28" s="227" customFormat="1" ht="50.4">
      <c r="A38" s="181" t="s">
        <v>685</v>
      </c>
      <c r="B38" s="182" t="s">
        <v>1098</v>
      </c>
      <c r="C38" s="186" t="s">
        <v>53</v>
      </c>
      <c r="D38" s="230"/>
      <c r="E38" s="182" t="s">
        <v>1077</v>
      </c>
      <c r="F38" s="182" t="s">
        <v>685</v>
      </c>
      <c r="G38" s="182" t="s">
        <v>13177</v>
      </c>
      <c r="H38" s="183">
        <v>0</v>
      </c>
      <c r="I38" s="184" t="s">
        <v>1584</v>
      </c>
      <c r="J38" s="184" t="s">
        <v>1547</v>
      </c>
      <c r="K38" s="224"/>
      <c r="L38" s="224"/>
      <c r="M38" s="224"/>
      <c r="N38" s="224"/>
      <c r="O38" s="224"/>
      <c r="P38" s="185"/>
      <c r="Q38" s="225"/>
      <c r="R38" s="182" t="s">
        <v>53</v>
      </c>
      <c r="S38" s="181" t="str">
        <f t="shared" ca="1" si="4"/>
        <v>JP</v>
      </c>
      <c r="T38" s="181" t="str">
        <f ca="1">IF(B38="","",IF(ISERROR(MATCH($J38,[1]SorP!$B$1:$B$6279,0)),"",INDIRECT("'SorP'!$A$"&amp;MATCH($S38&amp;$J38,[1]SorP!C:C,0))))</f>
        <v>JP-11</v>
      </c>
      <c r="U38" s="201"/>
      <c r="V38" s="226">
        <f>IF(C38="",NA(),IF(OR(C38="Smelter not listed",C38="Smelter not yet identified"),MATCH($B38&amp;$D38,'[1]Smelter Look-up'!$J:$J,0),MATCH($B38&amp;$C38,'[1]Smelter Look-up'!$J:$J,0)))</f>
        <v>164</v>
      </c>
      <c r="X38" s="227">
        <f t="shared" si="1"/>
        <v>0</v>
      </c>
      <c r="AB38" s="228" t="str">
        <f t="shared" si="2"/>
        <v>GoldMatsuda Sangyo Co., Ltd.</v>
      </c>
    </row>
    <row r="39" spans="1:28" s="227" customFormat="1" ht="75.599999999999994">
      <c r="A39" s="181" t="s">
        <v>1586</v>
      </c>
      <c r="B39" s="182" t="s">
        <v>1098</v>
      </c>
      <c r="C39" s="186" t="s">
        <v>1585</v>
      </c>
      <c r="D39" s="230"/>
      <c r="E39" s="182" t="s">
        <v>1069</v>
      </c>
      <c r="F39" s="182" t="s">
        <v>1586</v>
      </c>
      <c r="G39" s="182" t="s">
        <v>13177</v>
      </c>
      <c r="H39" s="183">
        <v>0</v>
      </c>
      <c r="I39" s="184" t="s">
        <v>2464</v>
      </c>
      <c r="J39" s="184" t="s">
        <v>13544</v>
      </c>
      <c r="K39" s="224"/>
      <c r="L39" s="224"/>
      <c r="M39" s="224"/>
      <c r="N39" s="224"/>
      <c r="O39" s="224"/>
      <c r="P39" s="185"/>
      <c r="Q39" s="225"/>
      <c r="R39" s="182" t="s">
        <v>1585</v>
      </c>
      <c r="S39" s="181" t="str">
        <f t="shared" ca="1" si="4"/>
        <v>CN</v>
      </c>
      <c r="T39" s="181" t="str">
        <f ca="1">IF(B39="","",IF(ISERROR(MATCH($J39,[1]SorP!$B$1:$B$6279,0)),"",INDIRECT("'SorP'!$A$"&amp;MATCH($S39&amp;$J39,[1]SorP!C:C,0))))</f>
        <v>CN-JS</v>
      </c>
      <c r="U39" s="201"/>
      <c r="V39" s="226">
        <f>IF(C39="",NA(),IF(OR(C39="Smelter not listed",C39="Smelter not yet identified"),MATCH($B39&amp;$D39,'[1]Smelter Look-up'!$J:$J,0),MATCH($B39&amp;$C39,'[1]Smelter Look-up'!$J:$J,0)))</f>
        <v>174</v>
      </c>
      <c r="X39" s="227">
        <f t="shared" si="1"/>
        <v>0</v>
      </c>
      <c r="AB39" s="228" t="str">
        <f t="shared" si="2"/>
        <v>GoldMetalor Technologies (Suzhou) Ltd.</v>
      </c>
    </row>
    <row r="40" spans="1:28" s="227" customFormat="1" ht="88.2">
      <c r="A40" s="181" t="s">
        <v>686</v>
      </c>
      <c r="B40" s="182" t="s">
        <v>1098</v>
      </c>
      <c r="C40" s="186" t="s">
        <v>2105</v>
      </c>
      <c r="D40" s="230"/>
      <c r="E40" s="182" t="s">
        <v>1069</v>
      </c>
      <c r="F40" s="182" t="s">
        <v>686</v>
      </c>
      <c r="G40" s="182" t="s">
        <v>13177</v>
      </c>
      <c r="H40" s="183">
        <v>0</v>
      </c>
      <c r="I40" s="184" t="s">
        <v>1587</v>
      </c>
      <c r="J40" s="184" t="s">
        <v>15838</v>
      </c>
      <c r="K40" s="224"/>
      <c r="L40" s="224"/>
      <c r="M40" s="224"/>
      <c r="N40" s="224"/>
      <c r="O40" s="224"/>
      <c r="P40" s="185"/>
      <c r="Q40" s="225"/>
      <c r="R40" s="182" t="s">
        <v>2105</v>
      </c>
      <c r="S40" s="181" t="str">
        <f t="shared" ca="1" si="4"/>
        <v>CN</v>
      </c>
      <c r="T40" s="181" t="str">
        <f ca="1">IF(B40="","",IF(ISERROR(MATCH($J40,[1]SorP!$B$1:$B$6279,0)),"",INDIRECT("'SorP'!$A$"&amp;MATCH($S40&amp;$J40,[1]SorP!C:C,0))))</f>
        <v>CN-HK</v>
      </c>
      <c r="U40" s="201"/>
      <c r="V40" s="226">
        <f>IF(C40="",NA(),IF(OR(C40="Smelter not listed",C40="Smelter not yet identified"),MATCH($B40&amp;$D40,'[1]Smelter Look-up'!$J:$J,0),MATCH($B40&amp;$C40,'[1]Smelter Look-up'!$J:$J,0)))</f>
        <v>172</v>
      </c>
      <c r="X40" s="227">
        <f t="shared" si="1"/>
        <v>0</v>
      </c>
      <c r="AB40" s="228" t="str">
        <f t="shared" si="2"/>
        <v>GoldMetalor Technologies (Hong Kong) Ltd.</v>
      </c>
    </row>
    <row r="41" spans="1:28" s="227" customFormat="1" ht="88.2">
      <c r="A41" s="181" t="s">
        <v>687</v>
      </c>
      <c r="B41" s="182" t="s">
        <v>1098</v>
      </c>
      <c r="C41" s="186" t="s">
        <v>2106</v>
      </c>
      <c r="D41" s="230"/>
      <c r="E41" s="182" t="s">
        <v>857</v>
      </c>
      <c r="F41" s="182" t="s">
        <v>687</v>
      </c>
      <c r="G41" s="182" t="s">
        <v>13177</v>
      </c>
      <c r="H41" s="183">
        <v>0</v>
      </c>
      <c r="I41" s="184" t="s">
        <v>12670</v>
      </c>
      <c r="J41" s="184" t="s">
        <v>10242</v>
      </c>
      <c r="K41" s="224"/>
      <c r="L41" s="224"/>
      <c r="M41" s="224"/>
      <c r="N41" s="224"/>
      <c r="O41" s="224"/>
      <c r="P41" s="185"/>
      <c r="Q41" s="225"/>
      <c r="R41" s="182" t="s">
        <v>2106</v>
      </c>
      <c r="S41" s="181" t="str">
        <f t="shared" ca="1" si="4"/>
        <v>SG</v>
      </c>
      <c r="T41" s="181" t="str">
        <f ca="1">IF(B41="","",IF(ISERROR(MATCH($J41,[1]SorP!$B$1:$B$6279,0)),"",INDIRECT("'SorP'!$A$"&amp;MATCH($S41&amp;$J41,[1]SorP!C:C,0))))</f>
        <v>SG-05</v>
      </c>
      <c r="U41" s="201"/>
      <c r="V41" s="226">
        <f>IF(C41="",NA(),IF(OR(C41="Smelter not listed",C41="Smelter not yet identified"),MATCH($B41&amp;$D41,'[1]Smelter Look-up'!$J:$J,0),MATCH($B41&amp;$C41,'[1]Smelter Look-up'!$J:$J,0)))</f>
        <v>173</v>
      </c>
      <c r="X41" s="227">
        <f t="shared" si="1"/>
        <v>0</v>
      </c>
      <c r="AB41" s="228" t="str">
        <f t="shared" si="2"/>
        <v>GoldMetalor Technologies (Singapore) Pte., Ltd.</v>
      </c>
    </row>
    <row r="42" spans="1:28" s="227" customFormat="1" ht="50.4">
      <c r="A42" s="181" t="s">
        <v>688</v>
      </c>
      <c r="B42" s="182" t="s">
        <v>1098</v>
      </c>
      <c r="C42" s="186" t="s">
        <v>2257</v>
      </c>
      <c r="D42" s="230"/>
      <c r="E42" s="182" t="s">
        <v>1067</v>
      </c>
      <c r="F42" s="182" t="s">
        <v>688</v>
      </c>
      <c r="G42" s="182" t="s">
        <v>13177</v>
      </c>
      <c r="H42" s="183">
        <v>0</v>
      </c>
      <c r="I42" s="184" t="s">
        <v>1588</v>
      </c>
      <c r="J42" s="184" t="s">
        <v>1589</v>
      </c>
      <c r="K42" s="224"/>
      <c r="L42" s="224"/>
      <c r="M42" s="224"/>
      <c r="N42" s="224"/>
      <c r="O42" s="224"/>
      <c r="P42" s="185"/>
      <c r="Q42" s="225"/>
      <c r="R42" s="182" t="s">
        <v>2257</v>
      </c>
      <c r="S42" s="181" t="str">
        <f t="shared" ca="1" si="4"/>
        <v>CH</v>
      </c>
      <c r="T42" s="181" t="str">
        <f ca="1">IF(B42="","",IF(ISERROR(MATCH($J42,[1]SorP!$B$1:$B$6279,0)),"",INDIRECT("'SorP'!$A$"&amp;MATCH($S42&amp;$J42,[1]SorP!C:C,0))))</f>
        <v>CH-NE</v>
      </c>
      <c r="U42" s="201"/>
      <c r="V42" s="226">
        <f>IF(C42="",NA(),IF(OR(C42="Smelter not listed",C42="Smelter not yet identified"),MATCH($B42&amp;$D42,'[1]Smelter Look-up'!$J:$J,0),MATCH($B42&amp;$C42,'[1]Smelter Look-up'!$J:$J,0)))</f>
        <v>175</v>
      </c>
      <c r="X42" s="227">
        <f t="shared" si="1"/>
        <v>0</v>
      </c>
      <c r="AB42" s="228" t="str">
        <f t="shared" si="2"/>
        <v>GoldMetalor Technologies S.A.</v>
      </c>
    </row>
    <row r="43" spans="1:28" s="227" customFormat="1" ht="63">
      <c r="A43" s="181" t="s">
        <v>689</v>
      </c>
      <c r="B43" s="182" t="s">
        <v>1098</v>
      </c>
      <c r="C43" s="186" t="s">
        <v>1195</v>
      </c>
      <c r="D43" s="230"/>
      <c r="E43" s="182" t="s">
        <v>2384</v>
      </c>
      <c r="F43" s="182" t="s">
        <v>689</v>
      </c>
      <c r="G43" s="182" t="s">
        <v>13177</v>
      </c>
      <c r="H43" s="183">
        <v>0</v>
      </c>
      <c r="I43" s="184" t="s">
        <v>1590</v>
      </c>
      <c r="J43" s="184" t="s">
        <v>1591</v>
      </c>
      <c r="K43" s="224"/>
      <c r="L43" s="224"/>
      <c r="M43" s="224"/>
      <c r="N43" s="224"/>
      <c r="O43" s="224"/>
      <c r="P43" s="185"/>
      <c r="Q43" s="225"/>
      <c r="R43" s="182" t="s">
        <v>1195</v>
      </c>
      <c r="S43" s="181" t="str">
        <f t="shared" ca="1" si="4"/>
        <v>US</v>
      </c>
      <c r="T43" s="181" t="str">
        <f ca="1">IF(B43="","",IF(ISERROR(MATCH($J43,[1]SorP!$B$1:$B$6279,0)),"",INDIRECT("'SorP'!$A$"&amp;MATCH($S43&amp;$J43,[1]SorP!C:C,0))))</f>
        <v>US-MA</v>
      </c>
      <c r="U43" s="201"/>
      <c r="V43" s="226">
        <f>IF(C43="",NA(),IF(OR(C43="Smelter not listed",C43="Smelter not yet identified"),MATCH($B43&amp;$D43,'[1]Smelter Look-up'!$J:$J,0),MATCH($B43&amp;$C43,'[1]Smelter Look-up'!$J:$J,0)))</f>
        <v>176</v>
      </c>
      <c r="X43" s="227">
        <f t="shared" si="1"/>
        <v>0</v>
      </c>
      <c r="AB43" s="228" t="str">
        <f t="shared" si="2"/>
        <v>GoldMetalor USA Refining Corporation</v>
      </c>
    </row>
    <row r="44" spans="1:28" s="227" customFormat="1" ht="75.599999999999994">
      <c r="A44" s="181" t="s">
        <v>690</v>
      </c>
      <c r="B44" s="182" t="s">
        <v>1098</v>
      </c>
      <c r="C44" s="186" t="s">
        <v>12376</v>
      </c>
      <c r="D44" s="230"/>
      <c r="E44" s="182" t="s">
        <v>1082</v>
      </c>
      <c r="F44" s="182" t="s">
        <v>690</v>
      </c>
      <c r="G44" s="182" t="s">
        <v>13177</v>
      </c>
      <c r="H44" s="183">
        <v>0</v>
      </c>
      <c r="I44" s="184" t="s">
        <v>1592</v>
      </c>
      <c r="J44" s="184" t="s">
        <v>12832</v>
      </c>
      <c r="K44" s="224"/>
      <c r="L44" s="224"/>
      <c r="M44" s="224"/>
      <c r="N44" s="224"/>
      <c r="O44" s="224"/>
      <c r="P44" s="185"/>
      <c r="Q44" s="225"/>
      <c r="R44" s="182" t="s">
        <v>12376</v>
      </c>
      <c r="S44" s="181" t="str">
        <f t="shared" ca="1" si="4"/>
        <v>MX</v>
      </c>
      <c r="T44" s="181" t="str">
        <f ca="1">IF(B44="","",IF(ISERROR(MATCH($J44,[1]SorP!$B$1:$B$6279,0)),"",INDIRECT("'SorP'!$A$"&amp;MATCH($S44&amp;$J44,[1]SorP!C:C,0))))</f>
        <v>MX-COA</v>
      </c>
      <c r="U44" s="201"/>
      <c r="V44" s="226">
        <f>IF(C44="",NA(),IF(OR(C44="Smelter not listed",C44="Smelter not yet identified"),MATCH($B44&amp;$D44,'[1]Smelter Look-up'!$J:$J,0),MATCH($B44&amp;$C44,'[1]Smelter Look-up'!$J:$J,0)))</f>
        <v>177</v>
      </c>
      <c r="X44" s="227">
        <f t="shared" si="1"/>
        <v>0</v>
      </c>
      <c r="AB44" s="228" t="str">
        <f t="shared" si="2"/>
        <v>GoldMetalurgica Met-Mex Penoles S.A. De C.V.</v>
      </c>
    </row>
    <row r="45" spans="1:28" s="227" customFormat="1" ht="63">
      <c r="A45" s="181" t="s">
        <v>691</v>
      </c>
      <c r="B45" s="182" t="s">
        <v>1098</v>
      </c>
      <c r="C45" s="186" t="s">
        <v>1131</v>
      </c>
      <c r="D45" s="230"/>
      <c r="E45" s="182" t="s">
        <v>1077</v>
      </c>
      <c r="F45" s="182" t="s">
        <v>691</v>
      </c>
      <c r="G45" s="182" t="s">
        <v>13177</v>
      </c>
      <c r="H45" s="183">
        <v>0</v>
      </c>
      <c r="I45" s="184" t="s">
        <v>1509</v>
      </c>
      <c r="J45" s="184" t="s">
        <v>1509</v>
      </c>
      <c r="K45" s="224"/>
      <c r="L45" s="224"/>
      <c r="M45" s="224"/>
      <c r="N45" s="224"/>
      <c r="O45" s="224"/>
      <c r="P45" s="185"/>
      <c r="Q45" s="225"/>
      <c r="R45" s="182" t="s">
        <v>1131</v>
      </c>
      <c r="S45" s="181" t="str">
        <f t="shared" ca="1" si="4"/>
        <v>JP</v>
      </c>
      <c r="T45" s="181" t="str">
        <f ca="1">IF(B45="","",IF(ISERROR(MATCH($J45,[1]SorP!$B$1:$B$6279,0)),"",INDIRECT("'SorP'!$A$"&amp;MATCH($S45&amp;$J45,[1]SorP!C:C,0))))</f>
        <v>JP-13</v>
      </c>
      <c r="U45" s="201"/>
      <c r="V45" s="226">
        <f>IF(C45="",NA(),IF(OR(C45="Smelter not listed",C45="Smelter not yet identified"),MATCH($B45&amp;$D45,'[1]Smelter Look-up'!$J:$J,0),MATCH($B45&amp;$C45,'[1]Smelter Look-up'!$J:$J,0)))</f>
        <v>181</v>
      </c>
      <c r="X45" s="227">
        <f t="shared" si="1"/>
        <v>0</v>
      </c>
      <c r="AB45" s="228" t="str">
        <f t="shared" si="2"/>
        <v>GoldMitsubishi Materials Corporation</v>
      </c>
    </row>
    <row r="46" spans="1:28" s="227" customFormat="1" ht="75.599999999999994">
      <c r="A46" s="181" t="s">
        <v>692</v>
      </c>
      <c r="B46" s="182" t="s">
        <v>1098</v>
      </c>
      <c r="C46" s="186" t="s">
        <v>1196</v>
      </c>
      <c r="D46" s="230"/>
      <c r="E46" s="182" t="s">
        <v>1077</v>
      </c>
      <c r="F46" s="182" t="s">
        <v>692</v>
      </c>
      <c r="G46" s="182" t="s">
        <v>13177</v>
      </c>
      <c r="H46" s="183">
        <v>0</v>
      </c>
      <c r="I46" s="184" t="s">
        <v>1594</v>
      </c>
      <c r="J46" s="184" t="s">
        <v>1593</v>
      </c>
      <c r="K46" s="224"/>
      <c r="L46" s="224"/>
      <c r="M46" s="224"/>
      <c r="N46" s="224"/>
      <c r="O46" s="224"/>
      <c r="P46" s="185"/>
      <c r="Q46" s="225"/>
      <c r="R46" s="182" t="s">
        <v>1196</v>
      </c>
      <c r="S46" s="181" t="str">
        <f t="shared" ca="1" si="4"/>
        <v>JP</v>
      </c>
      <c r="T46" s="181" t="str">
        <f ca="1">IF(B46="","",IF(ISERROR(MATCH($J46,[1]SorP!$B$1:$B$6279,0)),"",INDIRECT("'SorP'!$A$"&amp;MATCH($S46&amp;$J46,[1]SorP!C:C,0))))</f>
        <v>JP-34</v>
      </c>
      <c r="U46" s="201"/>
      <c r="V46" s="226">
        <f>IF(C46="",NA(),IF(OR(C46="Smelter not listed",C46="Smelter not yet identified"),MATCH($B46&amp;$D46,'[1]Smelter Look-up'!$J:$J,0),MATCH($B46&amp;$C46,'[1]Smelter Look-up'!$J:$J,0)))</f>
        <v>183</v>
      </c>
      <c r="X46" s="227">
        <f t="shared" si="1"/>
        <v>0</v>
      </c>
      <c r="AB46" s="228" t="str">
        <f t="shared" si="2"/>
        <v>GoldMitsui Mining and Smelting Co., Ltd.</v>
      </c>
    </row>
    <row r="47" spans="1:28" s="227" customFormat="1" ht="63">
      <c r="A47" s="181" t="s">
        <v>694</v>
      </c>
      <c r="B47" s="182" t="s">
        <v>1098</v>
      </c>
      <c r="C47" s="186" t="s">
        <v>12378</v>
      </c>
      <c r="D47" s="230"/>
      <c r="E47" s="182" t="s">
        <v>860</v>
      </c>
      <c r="F47" s="182" t="s">
        <v>694</v>
      </c>
      <c r="G47" s="182" t="s">
        <v>13177</v>
      </c>
      <c r="H47" s="183">
        <v>0</v>
      </c>
      <c r="I47" s="184" t="s">
        <v>1597</v>
      </c>
      <c r="J47" s="184" t="s">
        <v>11215</v>
      </c>
      <c r="K47" s="224"/>
      <c r="L47" s="224"/>
      <c r="M47" s="224"/>
      <c r="N47" s="224"/>
      <c r="O47" s="224"/>
      <c r="P47" s="185"/>
      <c r="Q47" s="225"/>
      <c r="R47" s="182" t="s">
        <v>12378</v>
      </c>
      <c r="S47" s="181" t="str">
        <f t="shared" ca="1" si="4"/>
        <v>TR</v>
      </c>
      <c r="T47" s="181" t="str">
        <f ca="1">IF(B47="","",IF(ISERROR(MATCH($J47,[1]SorP!$B$1:$B$6279,0)),"",INDIRECT("'SorP'!$A$"&amp;MATCH($S47&amp;$J47,[1]SorP!C:C,0))))</f>
        <v>TR-34</v>
      </c>
      <c r="U47" s="201"/>
      <c r="V47" s="226">
        <f>IF(C47="",NA(),IF(OR(C47="Smelter not listed",C47="Smelter not yet identified"),MATCH($B47&amp;$D47,'[1]Smelter Look-up'!$J:$J,0),MATCH($B47&amp;$C47,'[1]Smelter Look-up'!$J:$J,0)))</f>
        <v>189</v>
      </c>
      <c r="X47" s="227">
        <f t="shared" si="1"/>
        <v>0</v>
      </c>
      <c r="AB47" s="228" t="str">
        <f t="shared" si="2"/>
        <v>GoldNadir Metal Rafineri San. Ve Tic. A.S.</v>
      </c>
    </row>
    <row r="48" spans="1:28" s="227" customFormat="1" ht="88.2">
      <c r="A48" s="181" t="s">
        <v>695</v>
      </c>
      <c r="B48" s="182" t="s">
        <v>1098</v>
      </c>
      <c r="C48" s="186" t="s">
        <v>1197</v>
      </c>
      <c r="D48" s="230"/>
      <c r="E48" s="182" t="s">
        <v>862</v>
      </c>
      <c r="F48" s="182" t="s">
        <v>695</v>
      </c>
      <c r="G48" s="182" t="s">
        <v>13177</v>
      </c>
      <c r="H48" s="183">
        <v>0</v>
      </c>
      <c r="I48" s="184" t="s">
        <v>1598</v>
      </c>
      <c r="J48" s="184" t="s">
        <v>11966</v>
      </c>
      <c r="K48" s="224"/>
      <c r="L48" s="224"/>
      <c r="M48" s="224"/>
      <c r="N48" s="224"/>
      <c r="O48" s="224"/>
      <c r="P48" s="185"/>
      <c r="Q48" s="225"/>
      <c r="R48" s="182" t="s">
        <v>1197</v>
      </c>
      <c r="S48" s="181" t="str">
        <f t="shared" ca="1" si="4"/>
        <v>UZ</v>
      </c>
      <c r="T48" s="181" t="str">
        <f ca="1">IF(B48="","",IF(ISERROR(MATCH($J48,[1]SorP!$B$1:$B$6279,0)),"",INDIRECT("'SorP'!$A$"&amp;MATCH($S48&amp;$J48,[1]SorP!C:C,0))))</f>
        <v>UZ-NW</v>
      </c>
      <c r="U48" s="201"/>
      <c r="V48" s="226">
        <f>IF(C48="",NA(),IF(OR(C48="Smelter not listed",C48="Smelter not yet identified"),MATCH($B48&amp;$D48,'[1]Smelter Look-up'!$J:$J,0),MATCH($B48&amp;$C48,'[1]Smelter Look-up'!$J:$J,0)))</f>
        <v>191</v>
      </c>
      <c r="X48" s="227">
        <f t="shared" si="1"/>
        <v>0</v>
      </c>
      <c r="AB48" s="228" t="str">
        <f t="shared" si="2"/>
        <v>GoldNavoi Mining and Metallurgical Combinat</v>
      </c>
    </row>
    <row r="49" spans="1:28" s="227" customFormat="1" ht="50.4">
      <c r="A49" s="181" t="s">
        <v>696</v>
      </c>
      <c r="B49" s="182" t="s">
        <v>1098</v>
      </c>
      <c r="C49" s="186" t="s">
        <v>2109</v>
      </c>
      <c r="D49" s="230"/>
      <c r="E49" s="182" t="s">
        <v>1077</v>
      </c>
      <c r="F49" s="182" t="s">
        <v>696</v>
      </c>
      <c r="G49" s="182" t="s">
        <v>13177</v>
      </c>
      <c r="H49" s="183">
        <v>0</v>
      </c>
      <c r="I49" s="184" t="s">
        <v>1599</v>
      </c>
      <c r="J49" s="184" t="s">
        <v>1600</v>
      </c>
      <c r="K49" s="224"/>
      <c r="L49" s="224"/>
      <c r="M49" s="224"/>
      <c r="N49" s="224"/>
      <c r="O49" s="224"/>
      <c r="P49" s="185"/>
      <c r="Q49" s="225"/>
      <c r="R49" s="182" t="s">
        <v>2109</v>
      </c>
      <c r="S49" s="181" t="str">
        <f t="shared" ca="1" si="4"/>
        <v>JP</v>
      </c>
      <c r="T49" s="181" t="str">
        <f ca="1">IF(B49="","",IF(ISERROR(MATCH($J49,[1]SorP!$B$1:$B$6279,0)),"",INDIRECT("'SorP'!$A$"&amp;MATCH($S49&amp;$J49,[1]SorP!C:C,0))))</f>
        <v>JP-12</v>
      </c>
      <c r="U49" s="201"/>
      <c r="V49" s="226">
        <f>IF(C49="",NA(),IF(OR(C49="Smelter not listed",C49="Smelter not yet identified"),MATCH($B49&amp;$D49,'[1]Smelter Look-up'!$J:$J,0),MATCH($B49&amp;$C49,'[1]Smelter Look-up'!$J:$J,0)))</f>
        <v>193</v>
      </c>
      <c r="X49" s="227">
        <f t="shared" si="1"/>
        <v>0</v>
      </c>
      <c r="AB49" s="228" t="str">
        <f t="shared" si="2"/>
        <v>GoldNihon Material Co., Ltd.</v>
      </c>
    </row>
    <row r="50" spans="1:28" s="227" customFormat="1" ht="75.599999999999994">
      <c r="A50" s="181" t="s">
        <v>697</v>
      </c>
      <c r="B50" s="182" t="s">
        <v>1098</v>
      </c>
      <c r="C50" s="186" t="s">
        <v>2110</v>
      </c>
      <c r="D50" s="230"/>
      <c r="E50" s="182" t="s">
        <v>1077</v>
      </c>
      <c r="F50" s="182" t="s">
        <v>697</v>
      </c>
      <c r="G50" s="182" t="s">
        <v>13177</v>
      </c>
      <c r="H50" s="183">
        <v>0</v>
      </c>
      <c r="I50" s="184" t="s">
        <v>1602</v>
      </c>
      <c r="J50" s="184" t="s">
        <v>1603</v>
      </c>
      <c r="K50" s="224"/>
      <c r="L50" s="224"/>
      <c r="M50" s="224"/>
      <c r="N50" s="224"/>
      <c r="O50" s="224"/>
      <c r="P50" s="185"/>
      <c r="Q50" s="225"/>
      <c r="R50" s="182" t="s">
        <v>2110</v>
      </c>
      <c r="S50" s="181" t="str">
        <f t="shared" ca="1" si="4"/>
        <v>JP</v>
      </c>
      <c r="T50" s="181" t="str">
        <f ca="1">IF(B50="","",IF(ISERROR(MATCH($J50,[1]SorP!$B$1:$B$6279,0)),"",INDIRECT("'SorP'!$A$"&amp;MATCH($S50&amp;$J50,[1]SorP!C:C,0))))</f>
        <v>JP-29</v>
      </c>
      <c r="U50" s="201"/>
      <c r="V50" s="226">
        <f>IF(C50="",NA(),IF(OR(C50="Smelter not listed",C50="Smelter not yet identified"),MATCH($B50&amp;$D50,'[1]Smelter Look-up'!$J:$J,0),MATCH($B50&amp;$C50,'[1]Smelter Look-up'!$J:$J,0)))</f>
        <v>198</v>
      </c>
      <c r="X50" s="227">
        <f t="shared" si="1"/>
        <v>0</v>
      </c>
      <c r="AB50" s="228" t="str">
        <f t="shared" si="2"/>
        <v>GoldOhura Precious Metal Industry Co., Ltd.</v>
      </c>
    </row>
    <row r="51" spans="1:28" s="227" customFormat="1" ht="25.2">
      <c r="A51" s="181" t="s">
        <v>699</v>
      </c>
      <c r="B51" s="182" t="s">
        <v>1098</v>
      </c>
      <c r="C51" s="186" t="s">
        <v>15334</v>
      </c>
      <c r="D51" s="230"/>
      <c r="E51" s="182" t="s">
        <v>1067</v>
      </c>
      <c r="F51" s="182" t="s">
        <v>699</v>
      </c>
      <c r="G51" s="182" t="s">
        <v>13177</v>
      </c>
      <c r="H51" s="183">
        <v>0</v>
      </c>
      <c r="I51" s="184" t="s">
        <v>15337</v>
      </c>
      <c r="J51" s="184" t="s">
        <v>3741</v>
      </c>
      <c r="K51" s="224"/>
      <c r="L51" s="224"/>
      <c r="M51" s="224"/>
      <c r="N51" s="224"/>
      <c r="O51" s="224"/>
      <c r="P51" s="185"/>
      <c r="Q51" s="225"/>
      <c r="R51" s="182" t="s">
        <v>15334</v>
      </c>
      <c r="S51" s="181" t="str">
        <f t="shared" ca="1" si="4"/>
        <v>CH</v>
      </c>
      <c r="T51" s="181" t="str">
        <f ca="1">IF(B51="","",IF(ISERROR(MATCH($J51,[1]SorP!$B$1:$B$6279,0)),"",INDIRECT("'SorP'!$A$"&amp;MATCH($S51&amp;$J51,[1]SorP!C:C,0))))</f>
        <v>CH-GE</v>
      </c>
      <c r="U51" s="201"/>
      <c r="V51" s="226">
        <f>IF(C51="",NA(),IF(OR(C51="Smelter not listed",C51="Smelter not yet identified"),MATCH($B51&amp;$D51,'[1]Smelter Look-up'!$J:$J,0),MATCH($B51&amp;$C51,'[1]Smelter Look-up'!$J:$J,0)))</f>
        <v>184</v>
      </c>
      <c r="X51" s="227">
        <f t="shared" si="1"/>
        <v>0</v>
      </c>
      <c r="AB51" s="228" t="str">
        <f t="shared" si="2"/>
        <v>GoldMKS PAMP SA</v>
      </c>
    </row>
    <row r="52" spans="1:28" s="227" customFormat="1" ht="75.599999999999994">
      <c r="A52" s="181" t="s">
        <v>702</v>
      </c>
      <c r="B52" s="182" t="s">
        <v>1098</v>
      </c>
      <c r="C52" s="186" t="s">
        <v>1198</v>
      </c>
      <c r="D52" s="230"/>
      <c r="E52" s="182" t="s">
        <v>1074</v>
      </c>
      <c r="F52" s="182" t="s">
        <v>702</v>
      </c>
      <c r="G52" s="182" t="s">
        <v>13177</v>
      </c>
      <c r="H52" s="183">
        <v>0</v>
      </c>
      <c r="I52" s="184" t="s">
        <v>1607</v>
      </c>
      <c r="J52" s="184" t="s">
        <v>5954</v>
      </c>
      <c r="K52" s="224"/>
      <c r="L52" s="224"/>
      <c r="M52" s="224"/>
      <c r="N52" s="224"/>
      <c r="O52" s="224"/>
      <c r="P52" s="185"/>
      <c r="Q52" s="225"/>
      <c r="R52" s="182" t="s">
        <v>1198</v>
      </c>
      <c r="S52" s="181" t="str">
        <f t="shared" ca="1" si="4"/>
        <v>ID</v>
      </c>
      <c r="T52" s="181" t="str">
        <f ca="1">IF(B52="","",IF(ISERROR(MATCH($J52,[1]SorP!$B$1:$B$6279,0)),"",INDIRECT("'SorP'!$A$"&amp;MATCH($S52&amp;$J52,[1]SorP!C:C,0))))</f>
        <v>ID-JK</v>
      </c>
      <c r="U52" s="201"/>
      <c r="V52" s="226">
        <f>IF(C52="",NA(),IF(OR(C52="Smelter not listed",C52="Smelter not yet identified"),MATCH($B52&amp;$D52,'[1]Smelter Look-up'!$J:$J,0),MATCH($B52&amp;$C52,'[1]Smelter Look-up'!$J:$J,0)))</f>
        <v>211</v>
      </c>
      <c r="X52" s="227">
        <f t="shared" si="1"/>
        <v>0</v>
      </c>
      <c r="AB52" s="228" t="str">
        <f t="shared" si="2"/>
        <v>GoldPT Aneka Tambang (Persero) Tbk</v>
      </c>
    </row>
    <row r="53" spans="1:28" s="227" customFormat="1" ht="37.799999999999997">
      <c r="A53" s="181" t="s">
        <v>703</v>
      </c>
      <c r="B53" s="182" t="s">
        <v>1098</v>
      </c>
      <c r="C53" s="186" t="s">
        <v>12379</v>
      </c>
      <c r="D53" s="230"/>
      <c r="E53" s="182" t="s">
        <v>1067</v>
      </c>
      <c r="F53" s="182" t="s">
        <v>703</v>
      </c>
      <c r="G53" s="182" t="s">
        <v>13177</v>
      </c>
      <c r="H53" s="183">
        <v>0</v>
      </c>
      <c r="I53" s="184" t="s">
        <v>1608</v>
      </c>
      <c r="J53" s="184" t="s">
        <v>1589</v>
      </c>
      <c r="K53" s="224"/>
      <c r="L53" s="224"/>
      <c r="M53" s="224"/>
      <c r="N53" s="224"/>
      <c r="O53" s="224"/>
      <c r="P53" s="185"/>
      <c r="Q53" s="225"/>
      <c r="R53" s="182" t="s">
        <v>12379</v>
      </c>
      <c r="S53" s="181" t="str">
        <f t="shared" ca="1" si="4"/>
        <v>CH</v>
      </c>
      <c r="T53" s="181" t="str">
        <f ca="1">IF(B53="","",IF(ISERROR(MATCH($J53,[1]SorP!$B$1:$B$6279,0)),"",INDIRECT("'SorP'!$A$"&amp;MATCH($S53&amp;$J53,[1]SorP!C:C,0))))</f>
        <v>CH-NE</v>
      </c>
      <c r="U53" s="201"/>
      <c r="V53" s="226">
        <f>IF(C53="",NA(),IF(OR(C53="Smelter not listed",C53="Smelter not yet identified"),MATCH($B53&amp;$D53,'[1]Smelter Look-up'!$J:$J,0),MATCH($B53&amp;$C53,'[1]Smelter Look-up'!$J:$J,0)))</f>
        <v>212</v>
      </c>
      <c r="X53" s="227">
        <f t="shared" si="1"/>
        <v>0</v>
      </c>
      <c r="AB53" s="228" t="str">
        <f t="shared" si="2"/>
        <v>GoldPX Precinox S.A.</v>
      </c>
    </row>
    <row r="54" spans="1:28" s="227" customFormat="1" ht="63">
      <c r="A54" s="181" t="s">
        <v>704</v>
      </c>
      <c r="B54" s="182" t="s">
        <v>1098</v>
      </c>
      <c r="C54" s="186" t="s">
        <v>2112</v>
      </c>
      <c r="D54" s="230"/>
      <c r="E54" s="182" t="s">
        <v>864</v>
      </c>
      <c r="F54" s="182" t="s">
        <v>704</v>
      </c>
      <c r="G54" s="182" t="s">
        <v>13177</v>
      </c>
      <c r="H54" s="183">
        <v>0</v>
      </c>
      <c r="I54" s="184" t="s">
        <v>1609</v>
      </c>
      <c r="J54" s="184" t="s">
        <v>1610</v>
      </c>
      <c r="K54" s="224"/>
      <c r="L54" s="224"/>
      <c r="M54" s="224"/>
      <c r="N54" s="224"/>
      <c r="O54" s="224"/>
      <c r="P54" s="185"/>
      <c r="Q54" s="225"/>
      <c r="R54" s="182" t="s">
        <v>2112</v>
      </c>
      <c r="S54" s="181" t="str">
        <f t="shared" ca="1" si="4"/>
        <v>ZA</v>
      </c>
      <c r="T54" s="181" t="str">
        <f ca="1">IF(B54="","",IF(ISERROR(MATCH($J54,[1]SorP!$B$1:$B$6279,0)),"",INDIRECT("'SorP'!$A$"&amp;MATCH($S54&amp;$J54,[1]SorP!C:C,0))))</f>
        <v>ZA-GP</v>
      </c>
      <c r="U54" s="201"/>
      <c r="V54" s="226">
        <f>IF(C54="",NA(),IF(OR(C54="Smelter not listed",C54="Smelter not yet identified"),MATCH($B54&amp;$D54,'[1]Smelter Look-up'!$J:$J,0),MATCH($B54&amp;$C54,'[1]Smelter Look-up'!$J:$J,0)))</f>
        <v>215</v>
      </c>
      <c r="X54" s="227">
        <f t="shared" si="1"/>
        <v>0</v>
      </c>
      <c r="AB54" s="228" t="str">
        <f t="shared" si="2"/>
        <v>GoldRand Refinery (Pty) Ltd.</v>
      </c>
    </row>
    <row r="55" spans="1:28" s="227" customFormat="1" ht="50.4">
      <c r="A55" s="181" t="s">
        <v>705</v>
      </c>
      <c r="B55" s="182" t="s">
        <v>1098</v>
      </c>
      <c r="C55" s="186" t="s">
        <v>884</v>
      </c>
      <c r="D55" s="230"/>
      <c r="E55" s="182" t="s">
        <v>1066</v>
      </c>
      <c r="F55" s="182" t="s">
        <v>705</v>
      </c>
      <c r="G55" s="182" t="s">
        <v>13177</v>
      </c>
      <c r="H55" s="183">
        <v>0</v>
      </c>
      <c r="I55" s="184" t="s">
        <v>1611</v>
      </c>
      <c r="J55" s="184" t="s">
        <v>1569</v>
      </c>
      <c r="K55" s="224"/>
      <c r="L55" s="224"/>
      <c r="M55" s="224"/>
      <c r="N55" s="224"/>
      <c r="O55" s="224"/>
      <c r="P55" s="185"/>
      <c r="Q55" s="225"/>
      <c r="R55" s="182" t="s">
        <v>884</v>
      </c>
      <c r="S55" s="181" t="str">
        <f t="shared" ca="1" si="4"/>
        <v>CA</v>
      </c>
      <c r="T55" s="181" t="str">
        <f ca="1">IF(B55="","",IF(ISERROR(MATCH($J55,[1]SorP!$B$1:$B$6279,0)),"",INDIRECT("'SorP'!$A$"&amp;MATCH($S55&amp;$J55,[1]SorP!C:C,0))))</f>
        <v>CA-ON</v>
      </c>
      <c r="U55" s="201"/>
      <c r="V55" s="226">
        <f>IF(C55="",NA(),IF(OR(C55="Smelter not listed",C55="Smelter not yet identified"),MATCH($B55&amp;$D55,'[1]Smelter Look-up'!$J:$J,0),MATCH($B55&amp;$C55,'[1]Smelter Look-up'!$J:$J,0)))</f>
        <v>220</v>
      </c>
      <c r="X55" s="227">
        <f t="shared" si="1"/>
        <v>0</v>
      </c>
      <c r="AB55" s="228" t="str">
        <f t="shared" si="2"/>
        <v>GoldRoyal Canadian Mint</v>
      </c>
    </row>
    <row r="56" spans="1:28" s="227" customFormat="1" ht="63">
      <c r="A56" s="181" t="s">
        <v>708</v>
      </c>
      <c r="B56" s="182" t="s">
        <v>1098</v>
      </c>
      <c r="C56" s="186" t="s">
        <v>12380</v>
      </c>
      <c r="D56" s="230"/>
      <c r="E56" s="182" t="s">
        <v>1071</v>
      </c>
      <c r="F56" s="182" t="s">
        <v>708</v>
      </c>
      <c r="G56" s="182" t="s">
        <v>13177</v>
      </c>
      <c r="H56" s="183">
        <v>0</v>
      </c>
      <c r="I56" s="184" t="s">
        <v>1617</v>
      </c>
      <c r="J56" s="184" t="s">
        <v>4621</v>
      </c>
      <c r="K56" s="224"/>
      <c r="L56" s="224"/>
      <c r="M56" s="224"/>
      <c r="N56" s="224"/>
      <c r="O56" s="224"/>
      <c r="P56" s="185"/>
      <c r="Q56" s="225"/>
      <c r="R56" s="182" t="s">
        <v>12380</v>
      </c>
      <c r="S56" s="181" t="str">
        <f t="shared" ca="1" si="4"/>
        <v>ES</v>
      </c>
      <c r="T56" s="181" t="str">
        <f ca="1">IF(B56="","",IF(ISERROR(MATCH($J56,[1]SorP!$B$1:$B$6279,0)),"",INDIRECT("'SorP'!$A$"&amp;MATCH($S56&amp;$J56,[1]SorP!C:C,0))))</f>
        <v>ES-MD</v>
      </c>
      <c r="U56" s="201"/>
      <c r="V56" s="226">
        <f>IF(C56="",NA(),IF(OR(C56="Smelter not listed",C56="Smelter not yet identified"),MATCH($B56&amp;$D56,'[1]Smelter Look-up'!$J:$J,0),MATCH($B56&amp;$C56,'[1]Smelter Look-up'!$J:$J,0)))</f>
        <v>234</v>
      </c>
      <c r="X56" s="227">
        <f t="shared" si="1"/>
        <v>0</v>
      </c>
      <c r="AB56" s="228" t="str">
        <f t="shared" si="2"/>
        <v>GoldSEMPSA Joyeria Plateria S.A.</v>
      </c>
    </row>
    <row r="57" spans="1:28" s="227" customFormat="1" ht="88.2">
      <c r="A57" s="181" t="s">
        <v>709</v>
      </c>
      <c r="B57" s="182" t="s">
        <v>1098</v>
      </c>
      <c r="C57" s="186" t="s">
        <v>2114</v>
      </c>
      <c r="D57" s="230"/>
      <c r="E57" s="182" t="s">
        <v>1069</v>
      </c>
      <c r="F57" s="182" t="s">
        <v>709</v>
      </c>
      <c r="G57" s="182" t="s">
        <v>13177</v>
      </c>
      <c r="H57" s="183">
        <v>0</v>
      </c>
      <c r="I57" s="184" t="s">
        <v>1552</v>
      </c>
      <c r="J57" s="184" t="s">
        <v>13532</v>
      </c>
      <c r="K57" s="224"/>
      <c r="L57" s="224"/>
      <c r="M57" s="224"/>
      <c r="N57" s="224"/>
      <c r="O57" s="224"/>
      <c r="P57" s="185"/>
      <c r="Q57" s="225"/>
      <c r="R57" s="182" t="s">
        <v>2114</v>
      </c>
      <c r="S57" s="181" t="str">
        <f t="shared" ref="S57:S73" ca="1" si="5">IF(B57="","",IF(ISERROR(MATCH($E57,CL,0)),"Unknown",INDIRECT("'C'!$A$"&amp;MATCH($E57,CL,0)+1)))</f>
        <v>CN</v>
      </c>
      <c r="T57" s="181" t="str">
        <f ca="1">IF(B57="","",IF(ISERROR(MATCH($J57,[1]SorP!$B$1:$B$6279,0)),"",INDIRECT("'SorP'!$A$"&amp;MATCH($S57&amp;$J57,[1]SorP!C:C,0))))</f>
        <v>CN-SD</v>
      </c>
      <c r="U57" s="201"/>
      <c r="V57" s="226">
        <f>IF(C57="",NA(),IF(OR(C57="Smelter not listed",C57="Smelter not yet identified"),MATCH($B57&amp;$D57,'[1]Smelter Look-up'!$J:$J,0),MATCH($B57&amp;$C57,'[1]Smelter Look-up'!$J:$J,0)))</f>
        <v>246</v>
      </c>
      <c r="X57" s="227">
        <f t="shared" si="1"/>
        <v>0</v>
      </c>
      <c r="AB57" s="228" t="str">
        <f t="shared" si="2"/>
        <v>GoldShandong Zhaojin Gold &amp; Silver Refinery Co., Ltd.</v>
      </c>
    </row>
    <row r="58" spans="1:28" s="227" customFormat="1" ht="75.599999999999994">
      <c r="A58" s="181" t="s">
        <v>1357</v>
      </c>
      <c r="B58" s="182" t="s">
        <v>1098</v>
      </c>
      <c r="C58" s="186" t="s">
        <v>2115</v>
      </c>
      <c r="D58" s="230"/>
      <c r="E58" s="182" t="s">
        <v>1069</v>
      </c>
      <c r="F58" s="182" t="s">
        <v>1357</v>
      </c>
      <c r="G58" s="182" t="s">
        <v>13177</v>
      </c>
      <c r="H58" s="183">
        <v>0</v>
      </c>
      <c r="I58" s="184" t="s">
        <v>1625</v>
      </c>
      <c r="J58" s="184" t="s">
        <v>13538</v>
      </c>
      <c r="K58" s="224"/>
      <c r="L58" s="224"/>
      <c r="M58" s="224"/>
      <c r="N58" s="224"/>
      <c r="O58" s="224"/>
      <c r="P58" s="185"/>
      <c r="Q58" s="225"/>
      <c r="R58" s="182" t="s">
        <v>2115</v>
      </c>
      <c r="S58" s="181" t="str">
        <f t="shared" ca="1" si="5"/>
        <v>CN</v>
      </c>
      <c r="T58" s="181" t="str">
        <f ca="1">IF(B58="","",IF(ISERROR(MATCH($J58,[1]SorP!$B$1:$B$6279,0)),"",INDIRECT("'SorP'!$A$"&amp;MATCH($S58&amp;$J58,[1]SorP!C:C,0))))</f>
        <v>CN-SC</v>
      </c>
      <c r="U58" s="201"/>
      <c r="V58" s="226">
        <f>IF(C58="",NA(),IF(OR(C58="Smelter not listed",C58="Smelter not yet identified"),MATCH($B58&amp;$D58,'[1]Smelter Look-up'!$J:$J,0),MATCH($B58&amp;$C58,'[1]Smelter Look-up'!$J:$J,0)))</f>
        <v>253</v>
      </c>
      <c r="X58" s="227">
        <f t="shared" si="1"/>
        <v>0</v>
      </c>
      <c r="AB58" s="228" t="str">
        <f t="shared" si="2"/>
        <v>GoldSichuan Tianze Precious Metals Co., Ltd.</v>
      </c>
    </row>
    <row r="59" spans="1:28" s="227" customFormat="1" ht="63">
      <c r="A59" s="181" t="s">
        <v>711</v>
      </c>
      <c r="B59" s="182" t="s">
        <v>1098</v>
      </c>
      <c r="C59" s="186" t="s">
        <v>886</v>
      </c>
      <c r="D59" s="230"/>
      <c r="E59" s="182" t="s">
        <v>2383</v>
      </c>
      <c r="F59" s="182" t="s">
        <v>711</v>
      </c>
      <c r="G59" s="182" t="s">
        <v>13177</v>
      </c>
      <c r="H59" s="183">
        <v>0</v>
      </c>
      <c r="I59" s="184" t="s">
        <v>1627</v>
      </c>
      <c r="J59" s="184" t="s">
        <v>11458</v>
      </c>
      <c r="K59" s="224"/>
      <c r="L59" s="224"/>
      <c r="M59" s="224"/>
      <c r="N59" s="224"/>
      <c r="O59" s="224"/>
      <c r="P59" s="185"/>
      <c r="Q59" s="225"/>
      <c r="R59" s="182" t="s">
        <v>886</v>
      </c>
      <c r="S59" s="181" t="str">
        <f t="shared" ca="1" si="5"/>
        <v>TW</v>
      </c>
      <c r="T59" s="181" t="str">
        <f ca="1">IF(B59="","",IF(ISERROR(MATCH($J59,[1]SorP!$B$1:$B$6279,0)),"",INDIRECT("'SorP'!$A$"&amp;MATCH($S59&amp;$J59,[1]SorP!C:C,0))))</f>
        <v>TW-TNN</v>
      </c>
      <c r="U59" s="201"/>
      <c r="V59" s="226">
        <f>IF(C59="",NA(),IF(OR(C59="Smelter not listed",C59="Smelter not yet identified"),MATCH($B59&amp;$D59,'[1]Smelter Look-up'!$J:$J,0),MATCH($B59&amp;$C59,'[1]Smelter Look-up'!$J:$J,0)))</f>
        <v>258</v>
      </c>
      <c r="X59" s="227">
        <f t="shared" si="1"/>
        <v>0</v>
      </c>
      <c r="AB59" s="228" t="str">
        <f t="shared" si="2"/>
        <v>GoldSolar Applied Materials Technology Corp.</v>
      </c>
    </row>
    <row r="60" spans="1:28" s="227" customFormat="1" ht="63">
      <c r="A60" s="181" t="s">
        <v>712</v>
      </c>
      <c r="B60" s="182" t="s">
        <v>1098</v>
      </c>
      <c r="C60" s="186" t="s">
        <v>54</v>
      </c>
      <c r="D60" s="230"/>
      <c r="E60" s="182" t="s">
        <v>1077</v>
      </c>
      <c r="F60" s="182" t="s">
        <v>712</v>
      </c>
      <c r="G60" s="182" t="s">
        <v>13177</v>
      </c>
      <c r="H60" s="183">
        <v>0</v>
      </c>
      <c r="I60" s="184" t="s">
        <v>1628</v>
      </c>
      <c r="J60" s="184" t="s">
        <v>2165</v>
      </c>
      <c r="K60" s="224"/>
      <c r="L60" s="224"/>
      <c r="M60" s="224"/>
      <c r="N60" s="224"/>
      <c r="O60" s="224"/>
      <c r="P60" s="185"/>
      <c r="Q60" s="225"/>
      <c r="R60" s="182" t="s">
        <v>54</v>
      </c>
      <c r="S60" s="181" t="str">
        <f t="shared" ca="1" si="5"/>
        <v>JP</v>
      </c>
      <c r="T60" s="181" t="str">
        <f ca="1">IF(B60="","",IF(ISERROR(MATCH($J60,[1]SorP!$B$1:$B$6279,0)),"",INDIRECT("'SorP'!$A$"&amp;MATCH($S60&amp;$J60,[1]SorP!C:C,0))))</f>
        <v>JP-38</v>
      </c>
      <c r="U60" s="201"/>
      <c r="V60" s="226">
        <f>IF(C60="",NA(),IF(OR(C60="Smelter not listed",C60="Smelter not yet identified"),MATCH($B60&amp;$D60,'[1]Smelter Look-up'!$J:$J,0),MATCH($B60&amp;$C60,'[1]Smelter Look-up'!$J:$J,0)))</f>
        <v>265</v>
      </c>
      <c r="X60" s="227">
        <f t="shared" si="1"/>
        <v>0</v>
      </c>
      <c r="AB60" s="228" t="str">
        <f t="shared" si="2"/>
        <v>GoldSumitomo Metal Mining Co., Ltd.</v>
      </c>
    </row>
    <row r="61" spans="1:28" s="227" customFormat="1" ht="63">
      <c r="A61" s="181" t="s">
        <v>713</v>
      </c>
      <c r="B61" s="182" t="s">
        <v>1098</v>
      </c>
      <c r="C61" s="186" t="s">
        <v>1199</v>
      </c>
      <c r="D61" s="230"/>
      <c r="E61" s="182" t="s">
        <v>1077</v>
      </c>
      <c r="F61" s="182" t="s">
        <v>713</v>
      </c>
      <c r="G61" s="182" t="s">
        <v>13177</v>
      </c>
      <c r="H61" s="183">
        <v>0</v>
      </c>
      <c r="I61" s="184" t="s">
        <v>1629</v>
      </c>
      <c r="J61" s="184" t="s">
        <v>1630</v>
      </c>
      <c r="K61" s="224"/>
      <c r="L61" s="224"/>
      <c r="M61" s="224"/>
      <c r="N61" s="224"/>
      <c r="O61" s="224"/>
      <c r="P61" s="185"/>
      <c r="Q61" s="225"/>
      <c r="R61" s="182" t="s">
        <v>1199</v>
      </c>
      <c r="S61" s="181" t="str">
        <f t="shared" ca="1" si="5"/>
        <v>JP</v>
      </c>
      <c r="T61" s="181" t="str">
        <f ca="1">IF(B61="","",IF(ISERROR(MATCH($J61,[1]SorP!$B$1:$B$6279,0)),"",INDIRECT("'SorP'!$A$"&amp;MATCH($S61&amp;$J61,[1]SorP!C:C,0))))</f>
        <v>JP-14</v>
      </c>
      <c r="U61" s="201"/>
      <c r="V61" s="226">
        <f>IF(C61="",NA(),IF(OR(C61="Smelter not listed",C61="Smelter not yet identified"),MATCH($B61&amp;$D61,'[1]Smelter Look-up'!$J:$J,0),MATCH($B61&amp;$C61,'[1]Smelter Look-up'!$J:$J,0)))</f>
        <v>278</v>
      </c>
      <c r="X61" s="227">
        <f t="shared" si="1"/>
        <v>0</v>
      </c>
      <c r="AB61" s="228" t="str">
        <f t="shared" si="2"/>
        <v>GoldTanaka Kikinzoku Kogyo K.K.</v>
      </c>
    </row>
    <row r="62" spans="1:28" s="227" customFormat="1" ht="63">
      <c r="A62" s="181" t="s">
        <v>715</v>
      </c>
      <c r="B62" s="182" t="s">
        <v>1098</v>
      </c>
      <c r="C62" s="186" t="s">
        <v>14918</v>
      </c>
      <c r="D62" s="230"/>
      <c r="E62" s="182" t="s">
        <v>1069</v>
      </c>
      <c r="F62" s="182" t="s">
        <v>715</v>
      </c>
      <c r="G62" s="182" t="s">
        <v>13177</v>
      </c>
      <c r="H62" s="183">
        <v>0</v>
      </c>
      <c r="I62" s="184" t="s">
        <v>1621</v>
      </c>
      <c r="J62" s="184" t="s">
        <v>13532</v>
      </c>
      <c r="K62" s="224"/>
      <c r="L62" s="224"/>
      <c r="M62" s="224"/>
      <c r="N62" s="224"/>
      <c r="O62" s="224"/>
      <c r="P62" s="185"/>
      <c r="Q62" s="225"/>
      <c r="R62" s="182" t="s">
        <v>14918</v>
      </c>
      <c r="S62" s="181" t="str">
        <f t="shared" ca="1" si="5"/>
        <v>CN</v>
      </c>
      <c r="T62" s="181" t="str">
        <f ca="1">IF(B62="","",IF(ISERROR(MATCH($J62,[1]SorP!$B$1:$B$6279,0)),"",INDIRECT("'SorP'!$A$"&amp;MATCH($S62&amp;$J62,[1]SorP!C:C,0))))</f>
        <v>CN-SD</v>
      </c>
      <c r="U62" s="201"/>
      <c r="V62" s="226">
        <f>IF(C62="",NA(),IF(OR(C62="Smelter not listed",C62="Smelter not yet identified"),MATCH($B62&amp;$D62,'[1]Smelter Look-up'!$J:$J,0),MATCH($B62&amp;$C62,'[1]Smelter Look-up'!$J:$J,0)))</f>
        <v>239</v>
      </c>
      <c r="X62" s="227">
        <f t="shared" si="1"/>
        <v>0</v>
      </c>
      <c r="AB62" s="228" t="str">
        <f t="shared" si="2"/>
        <v>GoldShandong Gold Smelting Co., Ltd.</v>
      </c>
    </row>
    <row r="63" spans="1:28" s="227" customFormat="1" ht="50.4">
      <c r="A63" s="181" t="s">
        <v>716</v>
      </c>
      <c r="B63" s="182" t="s">
        <v>1098</v>
      </c>
      <c r="C63" s="186" t="s">
        <v>2117</v>
      </c>
      <c r="D63" s="230"/>
      <c r="E63" s="182" t="s">
        <v>1077</v>
      </c>
      <c r="F63" s="182" t="s">
        <v>716</v>
      </c>
      <c r="G63" s="182" t="s">
        <v>13177</v>
      </c>
      <c r="H63" s="183">
        <v>0</v>
      </c>
      <c r="I63" s="184" t="s">
        <v>1635</v>
      </c>
      <c r="J63" s="184" t="s">
        <v>1547</v>
      </c>
      <c r="K63" s="224"/>
      <c r="L63" s="224"/>
      <c r="M63" s="224"/>
      <c r="N63" s="224"/>
      <c r="O63" s="224"/>
      <c r="P63" s="185"/>
      <c r="Q63" s="225"/>
      <c r="R63" s="182" t="s">
        <v>2117</v>
      </c>
      <c r="S63" s="181" t="str">
        <f t="shared" ca="1" si="5"/>
        <v>JP</v>
      </c>
      <c r="T63" s="181" t="str">
        <f ca="1">IF(B63="","",IF(ISERROR(MATCH($J63,[1]SorP!$B$1:$B$6279,0)),"",INDIRECT("'SorP'!$A$"&amp;MATCH($S63&amp;$J63,[1]SorP!C:C,0))))</f>
        <v>JP-11</v>
      </c>
      <c r="U63" s="201"/>
      <c r="V63" s="226">
        <f>IF(C63="",NA(),IF(OR(C63="Smelter not listed",C63="Smelter not yet identified"),MATCH($B63&amp;$D63,'[1]Smelter Look-up'!$J:$J,0),MATCH($B63&amp;$C63,'[1]Smelter Look-up'!$J:$J,0)))</f>
        <v>283</v>
      </c>
      <c r="X63" s="227">
        <f t="shared" si="1"/>
        <v>0</v>
      </c>
      <c r="AB63" s="228" t="str">
        <f t="shared" si="2"/>
        <v>GoldTokuriki Honten Co., Ltd.</v>
      </c>
    </row>
    <row r="64" spans="1:28" s="227" customFormat="1" ht="25.2">
      <c r="A64" s="181" t="s">
        <v>718</v>
      </c>
      <c r="B64" s="182" t="s">
        <v>1098</v>
      </c>
      <c r="C64" s="186" t="s">
        <v>593</v>
      </c>
      <c r="D64" s="230"/>
      <c r="E64" s="182" t="s">
        <v>1080</v>
      </c>
      <c r="F64" s="182" t="s">
        <v>718</v>
      </c>
      <c r="G64" s="182" t="s">
        <v>13177</v>
      </c>
      <c r="H64" s="183">
        <v>0</v>
      </c>
      <c r="I64" s="184" t="s">
        <v>1639</v>
      </c>
      <c r="J64" s="184" t="s">
        <v>12816</v>
      </c>
      <c r="K64" s="224"/>
      <c r="L64" s="224"/>
      <c r="M64" s="224"/>
      <c r="N64" s="224"/>
      <c r="O64" s="224"/>
      <c r="P64" s="185"/>
      <c r="Q64" s="225"/>
      <c r="R64" s="182" t="s">
        <v>593</v>
      </c>
      <c r="S64" s="181" t="str">
        <f t="shared" ca="1" si="5"/>
        <v>KR</v>
      </c>
      <c r="T64" s="181" t="str">
        <f ca="1">IF(B64="","",IF(ISERROR(MATCH($J64,[1]SorP!$B$1:$B$6279,0)),"",INDIRECT("'SorP'!$A$"&amp;MATCH($S64&amp;$J64,[1]SorP!C:C,0))))</f>
        <v>KR-44</v>
      </c>
      <c r="U64" s="201"/>
      <c r="V64" s="226">
        <f>IF(C64="",NA(),IF(OR(C64="Smelter not listed",C64="Smelter not yet identified"),MATCH($B64&amp;$D64,'[1]Smelter Look-up'!$J:$J,0),MATCH($B64&amp;$C64,'[1]Smelter Look-up'!$J:$J,0)))</f>
        <v>288</v>
      </c>
      <c r="X64" s="227">
        <f t="shared" si="1"/>
        <v>0</v>
      </c>
      <c r="AB64" s="228" t="str">
        <f t="shared" si="2"/>
        <v>GoldTorecom</v>
      </c>
    </row>
    <row r="65" spans="1:28" s="227" customFormat="1" ht="88.2">
      <c r="A65" s="181" t="s">
        <v>719</v>
      </c>
      <c r="B65" s="182" t="s">
        <v>1098</v>
      </c>
      <c r="C65" s="186" t="s">
        <v>2283</v>
      </c>
      <c r="D65" s="230"/>
      <c r="E65" s="182" t="s">
        <v>1064</v>
      </c>
      <c r="F65" s="182" t="s">
        <v>719</v>
      </c>
      <c r="G65" s="182" t="s">
        <v>13177</v>
      </c>
      <c r="H65" s="183">
        <v>0</v>
      </c>
      <c r="I65" s="184" t="s">
        <v>1641</v>
      </c>
      <c r="J65" s="184" t="s">
        <v>3104</v>
      </c>
      <c r="K65" s="224"/>
      <c r="L65" s="224"/>
      <c r="M65" s="224"/>
      <c r="N65" s="224"/>
      <c r="O65" s="224"/>
      <c r="P65" s="185"/>
      <c r="Q65" s="225"/>
      <c r="R65" s="182" t="s">
        <v>2283</v>
      </c>
      <c r="S65" s="181" t="str">
        <f t="shared" ca="1" si="5"/>
        <v>BE</v>
      </c>
      <c r="T65" s="181" t="str">
        <f ca="1">IF(B65="","",IF(ISERROR(MATCH($J65,[1]SorP!$B$1:$B$6279,0)),"",INDIRECT("'SorP'!$A$"&amp;MATCH($S65&amp;$J65,[1]SorP!C:C,0))))</f>
        <v>BE-VAN</v>
      </c>
      <c r="U65" s="201"/>
      <c r="V65" s="226">
        <f>IF(C65="",NA(),IF(OR(C65="Smelter not listed",C65="Smelter not yet identified"),MATCH($B65&amp;$D65,'[1]Smelter Look-up'!$J:$J,0),MATCH($B65&amp;$C65,'[1]Smelter Look-up'!$J:$J,0)))</f>
        <v>293</v>
      </c>
      <c r="X65" s="227">
        <f t="shared" si="1"/>
        <v>0</v>
      </c>
      <c r="AB65" s="228" t="str">
        <f t="shared" si="2"/>
        <v>GoldUmicore S.A. Business Unit Precious Metals Refining</v>
      </c>
    </row>
    <row r="66" spans="1:28" s="227" customFormat="1" ht="75.599999999999994">
      <c r="A66" s="181" t="s">
        <v>720</v>
      </c>
      <c r="B66" s="182" t="s">
        <v>1098</v>
      </c>
      <c r="C66" s="186" t="s">
        <v>792</v>
      </c>
      <c r="D66" s="230"/>
      <c r="E66" s="182" t="s">
        <v>2384</v>
      </c>
      <c r="F66" s="182" t="s">
        <v>720</v>
      </c>
      <c r="G66" s="182" t="s">
        <v>13177</v>
      </c>
      <c r="H66" s="183">
        <v>0</v>
      </c>
      <c r="I66" s="184" t="s">
        <v>1643</v>
      </c>
      <c r="J66" s="184" t="s">
        <v>1583</v>
      </c>
      <c r="K66" s="224"/>
      <c r="L66" s="224"/>
      <c r="M66" s="224"/>
      <c r="N66" s="224"/>
      <c r="O66" s="224"/>
      <c r="P66" s="185"/>
      <c r="Q66" s="225"/>
      <c r="R66" s="182" t="s">
        <v>792</v>
      </c>
      <c r="S66" s="181" t="str">
        <f t="shared" ca="1" si="5"/>
        <v>US</v>
      </c>
      <c r="T66" s="181" t="str">
        <f ca="1">IF(B66="","",IF(ISERROR(MATCH($J66,[1]SorP!$B$1:$B$6279,0)),"",INDIRECT("'SorP'!$A$"&amp;MATCH($S66&amp;$J66,[1]SorP!C:C,0))))</f>
        <v>US-NY</v>
      </c>
      <c r="U66" s="201"/>
      <c r="V66" s="226">
        <f>IF(C66="",NA(),IF(OR(C66="Smelter not listed",C66="Smelter not yet identified"),MATCH($B66&amp;$D66,'[1]Smelter Look-up'!$J:$J,0),MATCH($B66&amp;$C66,'[1]Smelter Look-up'!$J:$J,0)))</f>
        <v>294</v>
      </c>
      <c r="X66" s="227">
        <f t="shared" si="1"/>
        <v>0</v>
      </c>
      <c r="AB66" s="228" t="str">
        <f t="shared" si="2"/>
        <v>GoldUnited Precious Metal Refining, Inc.</v>
      </c>
    </row>
    <row r="67" spans="1:28" s="227" customFormat="1" ht="37.799999999999997">
      <c r="A67" s="181" t="s">
        <v>721</v>
      </c>
      <c r="B67" s="182" t="s">
        <v>1098</v>
      </c>
      <c r="C67" s="186" t="s">
        <v>2285</v>
      </c>
      <c r="D67" s="230"/>
      <c r="E67" s="182" t="s">
        <v>1067</v>
      </c>
      <c r="F67" s="182" t="s">
        <v>721</v>
      </c>
      <c r="G67" s="182" t="s">
        <v>13177</v>
      </c>
      <c r="H67" s="183">
        <v>0</v>
      </c>
      <c r="I67" s="184" t="s">
        <v>1644</v>
      </c>
      <c r="J67" s="184" t="s">
        <v>1517</v>
      </c>
      <c r="K67" s="224"/>
      <c r="L67" s="224"/>
      <c r="M67" s="224"/>
      <c r="N67" s="224"/>
      <c r="O67" s="224"/>
      <c r="P67" s="185"/>
      <c r="Q67" s="225"/>
      <c r="R67" s="182" t="s">
        <v>2285</v>
      </c>
      <c r="S67" s="181" t="str">
        <f t="shared" ca="1" si="5"/>
        <v>CH</v>
      </c>
      <c r="T67" s="181" t="str">
        <f ca="1">IF(B67="","",IF(ISERROR(MATCH($J67,[1]SorP!$B$1:$B$6279,0)),"",INDIRECT("'SorP'!$A$"&amp;MATCH($S67&amp;$J67,[1]SorP!C:C,0))))</f>
        <v>CH-TI</v>
      </c>
      <c r="U67" s="201"/>
      <c r="V67" s="226">
        <f>IF(C67="",NA(),IF(OR(C67="Smelter not listed",C67="Smelter not yet identified"),MATCH($B67&amp;$D67,'[1]Smelter Look-up'!$J:$J,0),MATCH($B67&amp;$C67,'[1]Smelter Look-up'!$J:$J,0)))</f>
        <v>295</v>
      </c>
      <c r="X67" s="227">
        <f t="shared" si="1"/>
        <v>0</v>
      </c>
      <c r="AB67" s="228" t="str">
        <f t="shared" si="2"/>
        <v>GoldValcambi S.A.</v>
      </c>
    </row>
    <row r="68" spans="1:28" s="227" customFormat="1" ht="88.2">
      <c r="A68" s="181" t="s">
        <v>722</v>
      </c>
      <c r="B68" s="182" t="s">
        <v>1098</v>
      </c>
      <c r="C68" s="186" t="s">
        <v>2440</v>
      </c>
      <c r="D68" s="230"/>
      <c r="E68" s="182" t="s">
        <v>1062</v>
      </c>
      <c r="F68" s="182" t="s">
        <v>722</v>
      </c>
      <c r="G68" s="182" t="s">
        <v>13177</v>
      </c>
      <c r="H68" s="183">
        <v>0</v>
      </c>
      <c r="I68" s="184" t="s">
        <v>1645</v>
      </c>
      <c r="J68" s="184" t="s">
        <v>1646</v>
      </c>
      <c r="K68" s="224"/>
      <c r="L68" s="224"/>
      <c r="M68" s="224"/>
      <c r="N68" s="224"/>
      <c r="O68" s="224"/>
      <c r="P68" s="185"/>
      <c r="Q68" s="225"/>
      <c r="R68" s="182" t="s">
        <v>2440</v>
      </c>
      <c r="S68" s="181" t="str">
        <f t="shared" ca="1" si="5"/>
        <v>AU</v>
      </c>
      <c r="T68" s="181" t="str">
        <f ca="1">IF(B68="","",IF(ISERROR(MATCH($J68,[1]SorP!$B$1:$B$6279,0)),"",INDIRECT("'SorP'!$A$"&amp;MATCH($S68&amp;$J68,[1]SorP!C:C,0))))</f>
        <v>AU-WA</v>
      </c>
      <c r="U68" s="201"/>
      <c r="V68" s="226">
        <f>IF(C68="",NA(),IF(OR(C68="Smelter not listed",C68="Smelter not yet identified"),MATCH($B68&amp;$D68,'[1]Smelter Look-up'!$J:$J,0),MATCH($B68&amp;$C68,'[1]Smelter Look-up'!$J:$J,0)))</f>
        <v>297</v>
      </c>
      <c r="X68" s="227">
        <f t="shared" si="1"/>
        <v>0</v>
      </c>
      <c r="AB68" s="228" t="str">
        <f t="shared" si="2"/>
        <v>GoldWestern Australian Mint (T/a The Perth Mint)</v>
      </c>
    </row>
    <row r="69" spans="1:28" s="227" customFormat="1" ht="37.799999999999997">
      <c r="A69" s="181" t="s">
        <v>723</v>
      </c>
      <c r="B69" s="182" t="s">
        <v>1098</v>
      </c>
      <c r="C69" s="186" t="s">
        <v>12873</v>
      </c>
      <c r="D69" s="230"/>
      <c r="E69" s="182" t="s">
        <v>1077</v>
      </c>
      <c r="F69" s="182" t="s">
        <v>723</v>
      </c>
      <c r="G69" s="182" t="s">
        <v>13177</v>
      </c>
      <c r="H69" s="183">
        <v>0</v>
      </c>
      <c r="I69" s="184" t="s">
        <v>12886</v>
      </c>
      <c r="J69" s="184" t="s">
        <v>6574</v>
      </c>
      <c r="K69" s="224"/>
      <c r="L69" s="224"/>
      <c r="M69" s="224"/>
      <c r="N69" s="224"/>
      <c r="O69" s="224"/>
      <c r="P69" s="185"/>
      <c r="Q69" s="225"/>
      <c r="R69" s="182" t="s">
        <v>12873</v>
      </c>
      <c r="S69" s="181" t="str">
        <f t="shared" ca="1" si="5"/>
        <v>JP</v>
      </c>
      <c r="T69" s="181" t="str">
        <f ca="1">IF(B69="","",IF(ISERROR(MATCH($J69,[1]SorP!$B$1:$B$6279,0)),"",INDIRECT("'SorP'!$A$"&amp;MATCH($S69&amp;$J69,[1]SorP!C:C,0))))</f>
        <v>JP-39</v>
      </c>
      <c r="U69" s="201"/>
      <c r="V69" s="226">
        <f>IF(C69="",NA(),IF(OR(C69="Smelter not listed",C69="Smelter not yet identified"),MATCH($B69&amp;$D69,'[1]Smelter Look-up'!$J:$J,0),MATCH($B69&amp;$C69,'[1]Smelter Look-up'!$J:$J,0)))</f>
        <v>301</v>
      </c>
      <c r="X69" s="227">
        <f t="shared" ref="X69:X132" si="6">IF(AND(C69="Smelter not listed",OR(LEN(D69)=0,LEN(E69)=0)),1,0)</f>
        <v>0</v>
      </c>
      <c r="AB69" s="228" t="str">
        <f t="shared" ref="AB69:AB132" si="7">B69&amp;C69</f>
        <v>GoldYamakin Co., Ltd.</v>
      </c>
    </row>
    <row r="70" spans="1:28" s="227" customFormat="1" ht="50.4">
      <c r="A70" s="181" t="s">
        <v>724</v>
      </c>
      <c r="B70" s="182" t="s">
        <v>1098</v>
      </c>
      <c r="C70" s="186" t="s">
        <v>2119</v>
      </c>
      <c r="D70" s="230"/>
      <c r="E70" s="182" t="s">
        <v>1077</v>
      </c>
      <c r="F70" s="182" t="s">
        <v>724</v>
      </c>
      <c r="G70" s="182" t="s">
        <v>13177</v>
      </c>
      <c r="H70" s="183">
        <v>0</v>
      </c>
      <c r="I70" s="184" t="s">
        <v>1651</v>
      </c>
      <c r="J70" s="184" t="s">
        <v>1630</v>
      </c>
      <c r="K70" s="224"/>
      <c r="L70" s="224"/>
      <c r="M70" s="224"/>
      <c r="N70" s="224"/>
      <c r="O70" s="224"/>
      <c r="P70" s="185"/>
      <c r="Q70" s="225"/>
      <c r="R70" s="182" t="s">
        <v>2119</v>
      </c>
      <c r="S70" s="181" t="str">
        <f t="shared" ca="1" si="5"/>
        <v>JP</v>
      </c>
      <c r="T70" s="181" t="str">
        <f ca="1">IF(B70="","",IF(ISERROR(MATCH($J70,[1]SorP!$B$1:$B$6279,0)),"",INDIRECT("'SorP'!$A$"&amp;MATCH($S70&amp;$J70,[1]SorP!C:C,0))))</f>
        <v>JP-14</v>
      </c>
      <c r="U70" s="201"/>
      <c r="V70" s="226">
        <f>IF(C70="",NA(),IF(OR(C70="Smelter not listed",C70="Smelter not yet identified"),MATCH($B70&amp;$D70,'[1]Smelter Look-up'!$J:$J,0),MATCH($B70&amp;$C70,'[1]Smelter Look-up'!$J:$J,0)))</f>
        <v>306</v>
      </c>
      <c r="X70" s="227">
        <f t="shared" si="6"/>
        <v>0</v>
      </c>
      <c r="AB70" s="228" t="str">
        <f t="shared" si="7"/>
        <v>GoldYokohama Metal Co., Ltd.</v>
      </c>
    </row>
    <row r="71" spans="1:28" s="227" customFormat="1" ht="113.4">
      <c r="A71" s="181" t="s">
        <v>726</v>
      </c>
      <c r="B71" s="182" t="s">
        <v>1098</v>
      </c>
      <c r="C71" s="186" t="s">
        <v>1291</v>
      </c>
      <c r="D71" s="230"/>
      <c r="E71" s="182" t="s">
        <v>1069</v>
      </c>
      <c r="F71" s="182" t="s">
        <v>726</v>
      </c>
      <c r="G71" s="182" t="s">
        <v>13177</v>
      </c>
      <c r="H71" s="183">
        <v>0</v>
      </c>
      <c r="I71" s="184" t="s">
        <v>1652</v>
      </c>
      <c r="J71" s="184" t="s">
        <v>13533</v>
      </c>
      <c r="K71" s="224"/>
      <c r="L71" s="224"/>
      <c r="M71" s="224"/>
      <c r="N71" s="224"/>
      <c r="O71" s="224"/>
      <c r="P71" s="185"/>
      <c r="Q71" s="225"/>
      <c r="R71" s="182" t="s">
        <v>1291</v>
      </c>
      <c r="S71" s="181" t="str">
        <f t="shared" ca="1" si="5"/>
        <v>CN</v>
      </c>
      <c r="T71" s="181" t="str">
        <f ca="1">IF(B71="","",IF(ISERROR(MATCH($J71,[1]SorP!$B$1:$B$6279,0)),"",INDIRECT("'SorP'!$A$"&amp;MATCH($S71&amp;$J71,[1]SorP!C:C,0))))</f>
        <v>CN-HA</v>
      </c>
      <c r="U71" s="201"/>
      <c r="V71" s="226">
        <f>IF(C71="",NA(),IF(OR(C71="Smelter not listed",C71="Smelter not yet identified"),MATCH($B71&amp;$D71,'[1]Smelter Look-up'!$J:$J,0),MATCH($B71&amp;$C71,'[1]Smelter Look-up'!$J:$J,0)))</f>
        <v>316</v>
      </c>
      <c r="X71" s="227">
        <f t="shared" si="6"/>
        <v>0</v>
      </c>
      <c r="AB71" s="228" t="str">
        <f t="shared" si="7"/>
        <v>GoldZhongyuan Gold Smelter of Zhongjin Gold Corporation</v>
      </c>
    </row>
    <row r="72" spans="1:28" s="227" customFormat="1" ht="75.599999999999994">
      <c r="A72" s="181" t="s">
        <v>727</v>
      </c>
      <c r="B72" s="182" t="s">
        <v>1098</v>
      </c>
      <c r="C72" s="186" t="s">
        <v>2448</v>
      </c>
      <c r="D72" s="230"/>
      <c r="E72" s="182" t="s">
        <v>1069</v>
      </c>
      <c r="F72" s="182" t="s">
        <v>727</v>
      </c>
      <c r="G72" s="182" t="s">
        <v>13177</v>
      </c>
      <c r="H72" s="183">
        <v>0</v>
      </c>
      <c r="I72" s="184" t="s">
        <v>1655</v>
      </c>
      <c r="J72" s="184" t="s">
        <v>13530</v>
      </c>
      <c r="K72" s="224"/>
      <c r="L72" s="224"/>
      <c r="M72" s="224"/>
      <c r="N72" s="224"/>
      <c r="O72" s="224"/>
      <c r="P72" s="185"/>
      <c r="Q72" s="225"/>
      <c r="R72" s="182" t="s">
        <v>2448</v>
      </c>
      <c r="S72" s="181" t="str">
        <f t="shared" ca="1" si="5"/>
        <v>CN</v>
      </c>
      <c r="T72" s="181" t="str">
        <f ca="1">IF(B72="","",IF(ISERROR(MATCH($J72,[1]SorP!$B$1:$B$6279,0)),"",INDIRECT("'SorP'!$A$"&amp;MATCH($S72&amp;$J72,[1]SorP!C:C,0))))</f>
        <v>CN-FJ</v>
      </c>
      <c r="U72" s="201"/>
      <c r="V72" s="226">
        <f>IF(C72="",NA(),IF(OR(C72="Smelter not listed",C72="Smelter not yet identified"),MATCH($B72&amp;$D72,'[1]Smelter Look-up'!$J:$J,0),MATCH($B72&amp;$C72,'[1]Smelter Look-up'!$J:$J,0)))</f>
        <v>92</v>
      </c>
      <c r="X72" s="227">
        <f t="shared" si="6"/>
        <v>0</v>
      </c>
      <c r="AB72" s="228" t="str">
        <f t="shared" si="7"/>
        <v>GoldGold Refinery of Zijin Mining Group Co., Ltd.</v>
      </c>
    </row>
    <row r="73" spans="1:28" s="227" customFormat="1" ht="25.2">
      <c r="A73" s="181" t="s">
        <v>2270</v>
      </c>
      <c r="B73" s="182" t="s">
        <v>1098</v>
      </c>
      <c r="C73" s="186" t="s">
        <v>2269</v>
      </c>
      <c r="D73" s="230"/>
      <c r="E73" s="182" t="s">
        <v>13409</v>
      </c>
      <c r="F73" s="182" t="s">
        <v>2270</v>
      </c>
      <c r="G73" s="182" t="s">
        <v>13177</v>
      </c>
      <c r="H73" s="183">
        <v>0</v>
      </c>
      <c r="I73" s="184" t="s">
        <v>2271</v>
      </c>
      <c r="J73" s="184" t="s">
        <v>4102</v>
      </c>
      <c r="K73" s="224"/>
      <c r="L73" s="224"/>
      <c r="M73" s="224"/>
      <c r="N73" s="224"/>
      <c r="O73" s="224"/>
      <c r="P73" s="185"/>
      <c r="Q73" s="225"/>
      <c r="R73" s="182" t="s">
        <v>2269</v>
      </c>
      <c r="S73" s="181" t="str">
        <f t="shared" ca="1" si="5"/>
        <v>CZ</v>
      </c>
      <c r="T73" s="181" t="str">
        <f ca="1">IF(B73="","",IF(ISERROR(MATCH($J73,[1]SorP!$B$1:$B$6279,0)),"",INDIRECT("'SorP'!$A$"&amp;MATCH($S73&amp;$J73,[1]SorP!C:C,0))))</f>
        <v>CZ-20A</v>
      </c>
      <c r="U73" s="201"/>
      <c r="V73" s="226">
        <f>IF(C73="",NA(),IF(OR(C73="Smelter not listed",C73="Smelter not yet identified"),MATCH($B73&amp;$D73,'[1]Smelter Look-up'!$J:$J,0),MATCH($B73&amp;$C73,'[1]Smelter Look-up'!$J:$J,0)))</f>
        <v>224</v>
      </c>
      <c r="X73" s="227">
        <f t="shared" si="6"/>
        <v>0</v>
      </c>
      <c r="AB73" s="228" t="str">
        <f t="shared" si="7"/>
        <v>GoldSAFINA A.S.</v>
      </c>
    </row>
    <row r="74" spans="1:28" s="227" customFormat="1" ht="50.4">
      <c r="A74" s="181" t="s">
        <v>1356</v>
      </c>
      <c r="B74" s="182" t="s">
        <v>1098</v>
      </c>
      <c r="C74" s="186" t="s">
        <v>2124</v>
      </c>
      <c r="D74" s="230"/>
      <c r="E74" s="182" t="s">
        <v>1075</v>
      </c>
      <c r="F74" s="182" t="s">
        <v>1356</v>
      </c>
      <c r="G74" s="182" t="s">
        <v>13177</v>
      </c>
      <c r="H74" s="183">
        <v>0</v>
      </c>
      <c r="I74" s="184" t="s">
        <v>1659</v>
      </c>
      <c r="J74" s="184" t="s">
        <v>15382</v>
      </c>
      <c r="K74" s="224"/>
      <c r="L74" s="224"/>
      <c r="M74" s="224"/>
      <c r="N74" s="224"/>
      <c r="O74" s="224"/>
      <c r="P74" s="185"/>
      <c r="Q74" s="225"/>
      <c r="R74" s="182" t="s">
        <v>2124</v>
      </c>
      <c r="S74" s="181" t="str">
        <f t="shared" ref="S74:S84" ca="1" si="8">IF(B74="","",IF(ISERROR(MATCH($E74,CL,0)),"Unknown",INDIRECT("'C'!$A$"&amp;MATCH($E74,CL,0)+1)))</f>
        <v>IN</v>
      </c>
      <c r="T74" s="181" t="str">
        <f ca="1">IF(B74="","",IF(ISERROR(MATCH($J74,[1]SorP!$B$1:$B$6279,0)),"",INDIRECT("'SorP'!$A$"&amp;MATCH($S74&amp;$J74,[1]SorP!C:C,0))))</f>
        <v>IN-HR</v>
      </c>
      <c r="U74" s="201"/>
      <c r="V74" s="226">
        <f>IF(C74="",NA(),IF(OR(C74="Smelter not listed",C74="Smelter not yet identified"),MATCH($B74&amp;$D74,'[1]Smelter Look-up'!$J:$J,0),MATCH($B74&amp;$C74,'[1]Smelter Look-up'!$J:$J,0)))</f>
        <v>185</v>
      </c>
      <c r="X74" s="227">
        <f t="shared" si="6"/>
        <v>0</v>
      </c>
      <c r="AB74" s="228" t="str">
        <f t="shared" si="7"/>
        <v>GoldMMTC-PAMP India Pvt., Ltd.</v>
      </c>
    </row>
    <row r="75" spans="1:28" s="227" customFormat="1" ht="63">
      <c r="A75" s="181" t="s">
        <v>1354</v>
      </c>
      <c r="B75" s="182" t="s">
        <v>1098</v>
      </c>
      <c r="C75" s="186" t="s">
        <v>12653</v>
      </c>
      <c r="D75" s="230"/>
      <c r="E75" s="182" t="s">
        <v>853</v>
      </c>
      <c r="F75" s="182" t="s">
        <v>1354</v>
      </c>
      <c r="G75" s="182" t="s">
        <v>13177</v>
      </c>
      <c r="H75" s="183">
        <v>0</v>
      </c>
      <c r="I75" s="184" t="s">
        <v>1661</v>
      </c>
      <c r="J75" s="184" t="s">
        <v>9441</v>
      </c>
      <c r="K75" s="224"/>
      <c r="L75" s="224"/>
      <c r="M75" s="224"/>
      <c r="N75" s="224"/>
      <c r="O75" s="224"/>
      <c r="P75" s="185"/>
      <c r="Q75" s="225"/>
      <c r="R75" s="182" t="s">
        <v>12653</v>
      </c>
      <c r="S75" s="181" t="str">
        <f t="shared" ca="1" si="8"/>
        <v>PL</v>
      </c>
      <c r="T75" s="181" t="str">
        <f ca="1">IF(B75="","",IF(ISERROR(MATCH($J75,[1]SorP!$B$1:$B$6279,0)),"",INDIRECT("'SorP'!$A$"&amp;MATCH($S75&amp;$J75,[1]SorP!C:C,0))))</f>
        <v>PL-02</v>
      </c>
      <c r="U75" s="201"/>
      <c r="V75" s="226">
        <f>IF(C75="",NA(),IF(OR(C75="Smelter not listed",C75="Smelter not yet identified"),MATCH($B75&amp;$D75,'[1]Smelter Look-up'!$J:$J,0),MATCH($B75&amp;$C75,'[1]Smelter Look-up'!$J:$J,0)))</f>
        <v>139</v>
      </c>
      <c r="X75" s="227">
        <f t="shared" si="6"/>
        <v>0</v>
      </c>
      <c r="AB75" s="228" t="str">
        <f t="shared" si="7"/>
        <v>GoldKGHM Polska Miedz Spolka Akcyjna</v>
      </c>
    </row>
    <row r="76" spans="1:28" s="227" customFormat="1" ht="25.2">
      <c r="A76" s="181" t="s">
        <v>1676</v>
      </c>
      <c r="B76" s="182" t="s">
        <v>1098</v>
      </c>
      <c r="C76" s="186" t="s">
        <v>2168</v>
      </c>
      <c r="D76" s="230"/>
      <c r="E76" s="182" t="s">
        <v>1076</v>
      </c>
      <c r="F76" s="182" t="s">
        <v>1676</v>
      </c>
      <c r="G76" s="182" t="s">
        <v>13177</v>
      </c>
      <c r="H76" s="183">
        <v>0</v>
      </c>
      <c r="I76" s="184" t="s">
        <v>1677</v>
      </c>
      <c r="J76" s="184" t="s">
        <v>6417</v>
      </c>
      <c r="K76" s="224"/>
      <c r="L76" s="224"/>
      <c r="M76" s="224"/>
      <c r="N76" s="224"/>
      <c r="O76" s="224"/>
      <c r="P76" s="185"/>
      <c r="Q76" s="225"/>
      <c r="R76" s="182" t="s">
        <v>2168</v>
      </c>
      <c r="S76" s="181" t="str">
        <f t="shared" ca="1" si="8"/>
        <v>IT</v>
      </c>
      <c r="T76" s="181" t="str">
        <f ca="1">IF(B76="","",IF(ISERROR(MATCH($J76,[1]SorP!$B$1:$B$6279,0)),"",INDIRECT("'SorP'!$A$"&amp;MATCH($S76&amp;$J76,[1]SorP!C:C,0))))</f>
        <v>IT-52</v>
      </c>
      <c r="U76" s="201"/>
      <c r="V76" s="226">
        <f>IF(C76="",NA(),IF(OR(C76="Smelter not listed",C76="Smelter not yet identified"),MATCH($B76&amp;$D76,'[1]Smelter Look-up'!$J:$J,0),MATCH($B76&amp;$C76,'[1]Smelter Look-up'!$J:$J,0)))</f>
        <v>269</v>
      </c>
      <c r="X76" s="227">
        <f t="shared" si="6"/>
        <v>0</v>
      </c>
      <c r="AB76" s="228" t="str">
        <f t="shared" si="7"/>
        <v>GoldT.C.A S.p.A</v>
      </c>
    </row>
    <row r="77" spans="1:28" s="227" customFormat="1" ht="37.799999999999997">
      <c r="A77" s="181" t="s">
        <v>2268</v>
      </c>
      <c r="B77" s="182" t="s">
        <v>1098</v>
      </c>
      <c r="C77" s="186" t="s">
        <v>13704</v>
      </c>
      <c r="D77" s="230"/>
      <c r="E77" s="182" t="s">
        <v>1085</v>
      </c>
      <c r="F77" s="182" t="s">
        <v>2268</v>
      </c>
      <c r="G77" s="182" t="s">
        <v>13177</v>
      </c>
      <c r="H77" s="183">
        <v>0</v>
      </c>
      <c r="I77" s="184" t="s">
        <v>2301</v>
      </c>
      <c r="J77" s="184" t="s">
        <v>8844</v>
      </c>
      <c r="K77" s="224"/>
      <c r="L77" s="224"/>
      <c r="M77" s="224"/>
      <c r="N77" s="224"/>
      <c r="O77" s="224"/>
      <c r="P77" s="185"/>
      <c r="Q77" s="225"/>
      <c r="R77" s="182" t="s">
        <v>13704</v>
      </c>
      <c r="S77" s="181" t="str">
        <f t="shared" ca="1" si="8"/>
        <v>NL</v>
      </c>
      <c r="T77" s="181" t="str">
        <f ca="1">IF(B77="","",IF(ISERROR(MATCH($J77,[1]SorP!$B$1:$B$6279,0)),"",INDIRECT("'SorP'!$A$"&amp;MATCH($S77&amp;$J77,[1]SorP!C:C,0))))</f>
        <v>NL-NB</v>
      </c>
      <c r="U77" s="201"/>
      <c r="V77" s="226">
        <f>IF(C77="",NA(),IF(OR(C77="Smelter not listed",C77="Smelter not yet identified"),MATCH($B77&amp;$D77,'[1]Smelter Look-up'!$J:$J,0),MATCH($B77&amp;$C77,'[1]Smelter Look-up'!$J:$J,0)))</f>
        <v>219</v>
      </c>
      <c r="X77" s="227">
        <f t="shared" si="6"/>
        <v>0</v>
      </c>
      <c r="AB77" s="228" t="str">
        <f t="shared" si="7"/>
        <v>GoldREMONDIS PMR B.V.</v>
      </c>
    </row>
    <row r="78" spans="1:28" s="227" customFormat="1" ht="37.799999999999997">
      <c r="A78" s="181" t="s">
        <v>1678</v>
      </c>
      <c r="B78" s="182" t="s">
        <v>1098</v>
      </c>
      <c r="C78" s="186" t="s">
        <v>2254</v>
      </c>
      <c r="D78" s="230"/>
      <c r="E78" s="182" t="s">
        <v>1080</v>
      </c>
      <c r="F78" s="182" t="s">
        <v>1678</v>
      </c>
      <c r="G78" s="182" t="s">
        <v>13177</v>
      </c>
      <c r="H78" s="183">
        <v>0</v>
      </c>
      <c r="I78" s="184" t="s">
        <v>15840</v>
      </c>
      <c r="J78" s="184" t="s">
        <v>12824</v>
      </c>
      <c r="K78" s="224"/>
      <c r="L78" s="224"/>
      <c r="M78" s="224"/>
      <c r="N78" s="224"/>
      <c r="O78" s="224"/>
      <c r="P78" s="185"/>
      <c r="Q78" s="225"/>
      <c r="R78" s="182" t="s">
        <v>2254</v>
      </c>
      <c r="S78" s="181" t="str">
        <f t="shared" ca="1" si="8"/>
        <v>KR</v>
      </c>
      <c r="T78" s="181" t="str">
        <f ca="1">IF(B78="","",IF(ISERROR(MATCH($J78,[1]SorP!$B$1:$B$6279,0)),"",INDIRECT("'SorP'!$A$"&amp;MATCH($S78&amp;$J78,[1]SorP!C:C,0))))</f>
        <v>KR-11</v>
      </c>
      <c r="U78" s="201"/>
      <c r="V78" s="226">
        <f>IF(C78="",NA(),IF(OR(C78="Smelter not listed",C78="Smelter not yet identified"),MATCH($B78&amp;$D78,'[1]Smelter Look-up'!$J:$J,0),MATCH($B78&amp;$C78,'[1]Smelter Look-up'!$J:$J,0)))</f>
        <v>144</v>
      </c>
      <c r="X78" s="227">
        <f t="shared" si="6"/>
        <v>0</v>
      </c>
      <c r="AB78" s="228" t="str">
        <f t="shared" si="7"/>
        <v>GoldKorea Zinc Co., Ltd.</v>
      </c>
    </row>
    <row r="79" spans="1:28" s="227" customFormat="1" ht="37.799999999999997">
      <c r="A79" s="181" t="s">
        <v>2280</v>
      </c>
      <c r="B79" s="182" t="s">
        <v>1098</v>
      </c>
      <c r="C79" s="186" t="s">
        <v>2279</v>
      </c>
      <c r="D79" s="230"/>
      <c r="E79" s="182" t="s">
        <v>1078</v>
      </c>
      <c r="F79" s="182" t="s">
        <v>2280</v>
      </c>
      <c r="G79" s="182" t="s">
        <v>13177</v>
      </c>
      <c r="H79" s="183">
        <v>0</v>
      </c>
      <c r="I79" s="184" t="s">
        <v>2281</v>
      </c>
      <c r="J79" s="184" t="s">
        <v>2282</v>
      </c>
      <c r="K79" s="224"/>
      <c r="L79" s="224"/>
      <c r="M79" s="224"/>
      <c r="N79" s="224"/>
      <c r="O79" s="224"/>
      <c r="P79" s="185"/>
      <c r="Q79" s="225"/>
      <c r="R79" s="182" t="s">
        <v>2279</v>
      </c>
      <c r="S79" s="181" t="str">
        <f t="shared" ca="1" si="8"/>
        <v>KZ</v>
      </c>
      <c r="T79" s="181" t="str">
        <f ca="1">IF(B79="","",IF(ISERROR(MATCH($J79,[1]SorP!$B$1:$B$6279,0)),"",INDIRECT("'SorP'!$A$"&amp;MATCH($S79&amp;$J79,[1]SorP!C:C,0))))</f>
        <v>KZ-ALA</v>
      </c>
      <c r="U79" s="201"/>
      <c r="V79" s="226">
        <f>IF(C79="",NA(),IF(OR(C79="Smelter not listed",C79="Smelter not yet identified"),MATCH($B79&amp;$D79,'[1]Smelter Look-up'!$J:$J,0),MATCH($B79&amp;$C79,'[1]Smelter Look-up'!$J:$J,0)))</f>
        <v>287</v>
      </c>
      <c r="X79" s="227">
        <f t="shared" si="6"/>
        <v>0</v>
      </c>
      <c r="AB79" s="228" t="str">
        <f t="shared" si="7"/>
        <v>GoldTOO Tau-Ken-Altyn</v>
      </c>
    </row>
    <row r="80" spans="1:28" s="227" customFormat="1" ht="63">
      <c r="A80" s="181" t="s">
        <v>2386</v>
      </c>
      <c r="B80" s="182" t="s">
        <v>1098</v>
      </c>
      <c r="C80" s="186" t="s">
        <v>2385</v>
      </c>
      <c r="D80" s="230"/>
      <c r="E80" s="182" t="s">
        <v>2384</v>
      </c>
      <c r="F80" s="182" t="s">
        <v>2386</v>
      </c>
      <c r="G80" s="182" t="s">
        <v>13177</v>
      </c>
      <c r="H80" s="183">
        <v>0</v>
      </c>
      <c r="I80" s="184" t="s">
        <v>2387</v>
      </c>
      <c r="J80" s="184" t="s">
        <v>1699</v>
      </c>
      <c r="K80" s="224"/>
      <c r="L80" s="224"/>
      <c r="M80" s="224"/>
      <c r="N80" s="224"/>
      <c r="O80" s="224"/>
      <c r="P80" s="185"/>
      <c r="Q80" s="225"/>
      <c r="R80" s="182" t="s">
        <v>2385</v>
      </c>
      <c r="S80" s="181" t="str">
        <f t="shared" ca="1" si="8"/>
        <v>US</v>
      </c>
      <c r="T80" s="181" t="str">
        <f ca="1">IF(B80="","",IF(ISERROR(MATCH($J80,[1]SorP!$B$1:$B$6279,0)),"",INDIRECT("'SorP'!$A$"&amp;MATCH($S80&amp;$J80,[1]SorP!C:C,0))))</f>
        <v>US-PA</v>
      </c>
      <c r="U80" s="201"/>
      <c r="V80" s="226">
        <f>IF(C80="",NA(),IF(OR(C80="Smelter not listed",C80="Smelter not yet identified"),MATCH($B80&amp;$D80,'[1]Smelter Look-up'!$J:$J,0),MATCH($B80&amp;$C80,'[1]Smelter Look-up'!$J:$J,0)))</f>
        <v>7</v>
      </c>
      <c r="X80" s="227">
        <f t="shared" si="6"/>
        <v>0</v>
      </c>
      <c r="AB80" s="228" t="str">
        <f t="shared" si="7"/>
        <v>GoldAbington Reldan Metals, LLC</v>
      </c>
    </row>
    <row r="81" spans="1:28" s="227" customFormat="1" ht="37.799999999999997">
      <c r="A81" s="181" t="s">
        <v>2392</v>
      </c>
      <c r="B81" s="182" t="s">
        <v>1098</v>
      </c>
      <c r="C81" s="186" t="s">
        <v>2391</v>
      </c>
      <c r="D81" s="230"/>
      <c r="E81" s="182" t="s">
        <v>1060</v>
      </c>
      <c r="F81" s="182" t="s">
        <v>2392</v>
      </c>
      <c r="G81" s="182" t="s">
        <v>13177</v>
      </c>
      <c r="H81" s="183">
        <v>0</v>
      </c>
      <c r="I81" s="184" t="s">
        <v>2402</v>
      </c>
      <c r="J81" s="184" t="s">
        <v>2402</v>
      </c>
      <c r="K81" s="224"/>
      <c r="L81" s="224"/>
      <c r="M81" s="224"/>
      <c r="N81" s="224"/>
      <c r="O81" s="224"/>
      <c r="P81" s="185"/>
      <c r="Q81" s="225"/>
      <c r="R81" s="182" t="s">
        <v>2391</v>
      </c>
      <c r="S81" s="181" t="str">
        <f t="shared" ca="1" si="8"/>
        <v>AD</v>
      </c>
      <c r="T81" s="181" t="str">
        <f ca="1">IF(B81="","",IF(ISERROR(MATCH($J81,[1]SorP!$B$1:$B$6279,0)),"",INDIRECT("'SorP'!$A$"&amp;MATCH($S81&amp;$J81,[1]SorP!C:C,0))))</f>
        <v>AD-07</v>
      </c>
      <c r="U81" s="201"/>
      <c r="V81" s="226">
        <f>IF(C81="",NA(),IF(OR(C81="Smelter not listed",C81="Smelter not yet identified"),MATCH($B81&amp;$D81,'[1]Smelter Look-up'!$J:$J,0),MATCH($B81&amp;$C81,'[1]Smelter Look-up'!$J:$J,0)))</f>
        <v>156</v>
      </c>
      <c r="X81" s="227">
        <f t="shared" si="6"/>
        <v>0</v>
      </c>
      <c r="AB81" s="228" t="str">
        <f t="shared" si="7"/>
        <v>GoldL'Orfebre S.A.</v>
      </c>
    </row>
    <row r="82" spans="1:28" s="227" customFormat="1" ht="25.2">
      <c r="A82" s="181" t="s">
        <v>2455</v>
      </c>
      <c r="B82" s="182" t="s">
        <v>1098</v>
      </c>
      <c r="C82" s="186" t="s">
        <v>2454</v>
      </c>
      <c r="D82" s="230"/>
      <c r="E82" s="182" t="s">
        <v>1076</v>
      </c>
      <c r="F82" s="182" t="s">
        <v>2455</v>
      </c>
      <c r="G82" s="182" t="s">
        <v>13177</v>
      </c>
      <c r="H82" s="183">
        <v>0</v>
      </c>
      <c r="I82" s="184" t="s">
        <v>1536</v>
      </c>
      <c r="J82" s="184" t="s">
        <v>6417</v>
      </c>
      <c r="K82" s="224"/>
      <c r="L82" s="224"/>
      <c r="M82" s="224"/>
      <c r="N82" s="224"/>
      <c r="O82" s="224"/>
      <c r="P82" s="185"/>
      <c r="Q82" s="225"/>
      <c r="R82" s="182" t="s">
        <v>2454</v>
      </c>
      <c r="S82" s="181" t="str">
        <f t="shared" ca="1" si="8"/>
        <v>IT</v>
      </c>
      <c r="T82" s="181" t="str">
        <f ca="1">IF(B82="","",IF(ISERROR(MATCH($J82,[1]SorP!$B$1:$B$6279,0)),"",INDIRECT("'SorP'!$A$"&amp;MATCH($S82&amp;$J82,[1]SorP!C:C,0))))</f>
        <v>IT-52</v>
      </c>
      <c r="U82" s="201"/>
      <c r="V82" s="226">
        <f>IF(C82="",NA(),IF(OR(C82="Smelter not listed",C82="Smelter not yet identified"),MATCH($B82&amp;$D82,'[1]Smelter Look-up'!$J:$J,0),MATCH($B82&amp;$C82,'[1]Smelter Look-up'!$J:$J,0)))</f>
        <v>120</v>
      </c>
      <c r="X82" s="227">
        <f t="shared" si="6"/>
        <v>0</v>
      </c>
      <c r="AB82" s="228" t="str">
        <f t="shared" si="7"/>
        <v>GoldItalpreziosi</v>
      </c>
    </row>
    <row r="83" spans="1:28" s="227" customFormat="1" ht="63">
      <c r="A83" s="181" t="s">
        <v>2157</v>
      </c>
      <c r="B83" s="182" t="s">
        <v>1098</v>
      </c>
      <c r="C83" s="186" t="s">
        <v>2155</v>
      </c>
      <c r="D83" s="230"/>
      <c r="E83" s="182" t="s">
        <v>1070</v>
      </c>
      <c r="F83" s="182" t="s">
        <v>2157</v>
      </c>
      <c r="G83" s="182" t="s">
        <v>13177</v>
      </c>
      <c r="H83" s="183">
        <v>0</v>
      </c>
      <c r="I83" s="184" t="s">
        <v>1510</v>
      </c>
      <c r="J83" s="184" t="s">
        <v>1511</v>
      </c>
      <c r="K83" s="224"/>
      <c r="L83" s="224"/>
      <c r="M83" s="224"/>
      <c r="N83" s="224"/>
      <c r="O83" s="224"/>
      <c r="P83" s="185"/>
      <c r="Q83" s="225"/>
      <c r="R83" s="182" t="s">
        <v>2155</v>
      </c>
      <c r="S83" s="181" t="str">
        <f t="shared" ca="1" si="8"/>
        <v>DE</v>
      </c>
      <c r="T83" s="181" t="str">
        <f ca="1">IF(B83="","",IF(ISERROR(MATCH($J83,[1]SorP!$B$1:$B$6279,0)),"",INDIRECT("'SorP'!$A$"&amp;MATCH($S83&amp;$J83,[1]SorP!C:C,0))))</f>
        <v>DE-BW</v>
      </c>
      <c r="U83" s="201"/>
      <c r="V83" s="226">
        <f>IF(C83="",NA(),IF(OR(C83="Smelter not listed",C83="Smelter not yet identified"),MATCH($B83&amp;$D83,'[1]Smelter Look-up'!$J:$J,0),MATCH($B83&amp;$C83,'[1]Smelter Look-up'!$J:$J,0)))</f>
        <v>298</v>
      </c>
      <c r="X83" s="227">
        <f t="shared" si="6"/>
        <v>0</v>
      </c>
      <c r="AB83" s="228" t="str">
        <f t="shared" si="7"/>
        <v>GoldWIELAND Edelmetalle GmbH</v>
      </c>
    </row>
    <row r="84" spans="1:28" s="227" customFormat="1" ht="126">
      <c r="A84" s="181" t="s">
        <v>2158</v>
      </c>
      <c r="B84" s="182" t="s">
        <v>1098</v>
      </c>
      <c r="C84" s="186" t="s">
        <v>12382</v>
      </c>
      <c r="D84" s="230"/>
      <c r="E84" s="182" t="s">
        <v>1063</v>
      </c>
      <c r="F84" s="182" t="s">
        <v>2158</v>
      </c>
      <c r="G84" s="182" t="s">
        <v>13177</v>
      </c>
      <c r="H84" s="183">
        <v>0</v>
      </c>
      <c r="I84" s="184" t="s">
        <v>2159</v>
      </c>
      <c r="J84" s="184" t="s">
        <v>2755</v>
      </c>
      <c r="K84" s="224"/>
      <c r="L84" s="224"/>
      <c r="M84" s="224"/>
      <c r="N84" s="224"/>
      <c r="O84" s="224"/>
      <c r="P84" s="185"/>
      <c r="Q84" s="225"/>
      <c r="R84" s="182" t="s">
        <v>12382</v>
      </c>
      <c r="S84" s="181" t="str">
        <f t="shared" ca="1" si="8"/>
        <v>AT</v>
      </c>
      <c r="T84" s="181" t="str">
        <f ca="1">IF(B84="","",IF(ISERROR(MATCH($J84,[1]SorP!$B$1:$B$6279,0)),"",INDIRECT("'SorP'!$A$"&amp;MATCH($S84&amp;$J84,[1]SorP!C:C,0))))</f>
        <v>AT-9</v>
      </c>
      <c r="U84" s="201"/>
      <c r="V84" s="226">
        <f>IF(C84="",NA(),IF(OR(C84="Smelter not listed",C84="Smelter not yet identified"),MATCH($B84&amp;$D84,'[1]Smelter Look-up'!$J:$J,0),MATCH($B84&amp;$C84,'[1]Smelter Look-up'!$J:$J,0)))</f>
        <v>196</v>
      </c>
      <c r="X84" s="227">
        <f t="shared" si="6"/>
        <v>0</v>
      </c>
      <c r="AB84" s="228" t="str">
        <f t="shared" si="7"/>
        <v>GoldOgussa Osterreichische Gold- und Silber-Scheideanstalt GmbH</v>
      </c>
    </row>
    <row r="85" spans="1:28" s="227" customFormat="1" ht="37.799999999999997">
      <c r="A85" s="181" t="s">
        <v>2244</v>
      </c>
      <c r="B85" s="182" t="s">
        <v>1098</v>
      </c>
      <c r="C85" s="186" t="s">
        <v>2243</v>
      </c>
      <c r="D85" s="230"/>
      <c r="E85" s="182" t="s">
        <v>1075</v>
      </c>
      <c r="F85" s="182" t="s">
        <v>2244</v>
      </c>
      <c r="G85" s="182" t="s">
        <v>13177</v>
      </c>
      <c r="H85" s="183">
        <v>0</v>
      </c>
      <c r="I85" s="184" t="s">
        <v>2298</v>
      </c>
      <c r="J85" s="184" t="s">
        <v>15384</v>
      </c>
      <c r="K85" s="224"/>
      <c r="L85" s="224"/>
      <c r="M85" s="224"/>
      <c r="N85" s="224"/>
      <c r="O85" s="224"/>
      <c r="P85" s="185"/>
      <c r="Q85" s="225"/>
      <c r="R85" s="182" t="s">
        <v>2243</v>
      </c>
      <c r="S85" s="181" t="str">
        <f t="shared" ref="S85:S90" ca="1" si="9">IF(B85="","",IF(ISERROR(MATCH($E85,CL,0)),"Unknown",INDIRECT("'C'!$A$"&amp;MATCH($E85,CL,0)+1)))</f>
        <v>IN</v>
      </c>
      <c r="T85" s="181" t="str">
        <f ca="1">IF(B85="","",IF(ISERROR(MATCH($J85,[1]SorP!$B$1:$B$6279,0)),"",INDIRECT("'SorP'!$A$"&amp;MATCH($S85&amp;$J85,[1]SorP!C:C,0))))</f>
        <v>IN-KA</v>
      </c>
      <c r="U85" s="201"/>
      <c r="V85" s="226">
        <f>IF(C85="",NA(),IF(OR(C85="Smelter not listed",C85="Smelter not yet identified"),MATCH($B85&amp;$D85,'[1]Smelter Look-up'!$J:$J,0),MATCH($B85&amp;$C85,'[1]Smelter Look-up'!$J:$J,0)))</f>
        <v>39</v>
      </c>
      <c r="X85" s="227">
        <f t="shared" si="6"/>
        <v>0</v>
      </c>
      <c r="AB85" s="228" t="str">
        <f t="shared" si="7"/>
        <v>GoldBangalore Refinery</v>
      </c>
    </row>
    <row r="86" spans="1:28" s="227" customFormat="1" ht="50.4">
      <c r="A86" s="181" t="s">
        <v>2404</v>
      </c>
      <c r="B86" s="182" t="s">
        <v>1098</v>
      </c>
      <c r="C86" s="186" t="s">
        <v>12872</v>
      </c>
      <c r="D86" s="230"/>
      <c r="E86" s="182" t="s">
        <v>1080</v>
      </c>
      <c r="F86" s="182" t="s">
        <v>2404</v>
      </c>
      <c r="G86" s="182" t="s">
        <v>13177</v>
      </c>
      <c r="H86" s="183">
        <v>0</v>
      </c>
      <c r="I86" s="184" t="s">
        <v>12885</v>
      </c>
      <c r="J86" s="184" t="s">
        <v>12821</v>
      </c>
      <c r="K86" s="224"/>
      <c r="L86" s="224"/>
      <c r="M86" s="224"/>
      <c r="N86" s="224"/>
      <c r="O86" s="224"/>
      <c r="P86" s="185"/>
      <c r="Q86" s="225"/>
      <c r="R86" s="182" t="s">
        <v>12872</v>
      </c>
      <c r="S86" s="181" t="str">
        <f t="shared" ca="1" si="9"/>
        <v>KR</v>
      </c>
      <c r="T86" s="181" t="str">
        <f ca="1">IF(B86="","",IF(ISERROR(MATCH($J86,[1]SorP!$B$1:$B$6279,0)),"",INDIRECT("'SorP'!$A$"&amp;MATCH($S86&amp;$J86,[1]SorP!C:C,0))))</f>
        <v>KR-45</v>
      </c>
      <c r="U86" s="201"/>
      <c r="V86" s="226">
        <f>IF(C86="",NA(),IF(OR(C86="Smelter not listed",C86="Smelter not yet identified"),MATCH($B86&amp;$D86,'[1]Smelter Look-up'!$J:$J,0),MATCH($B86&amp;$C86,'[1]Smelter Look-up'!$J:$J,0)))</f>
        <v>266</v>
      </c>
      <c r="X86" s="227">
        <f t="shared" si="6"/>
        <v>0</v>
      </c>
      <c r="AB86" s="228" t="str">
        <f t="shared" si="7"/>
        <v>GoldSungEel HiMetal Co., Ltd.</v>
      </c>
    </row>
    <row r="87" spans="1:28" s="227" customFormat="1" ht="75.599999999999994">
      <c r="A87" s="181" t="s">
        <v>2466</v>
      </c>
      <c r="B87" s="182" t="s">
        <v>1098</v>
      </c>
      <c r="C87" s="186" t="s">
        <v>2465</v>
      </c>
      <c r="D87" s="230"/>
      <c r="E87" s="182" t="s">
        <v>1068</v>
      </c>
      <c r="F87" s="182" t="s">
        <v>2466</v>
      </c>
      <c r="G87" s="182" t="s">
        <v>13177</v>
      </c>
      <c r="H87" s="183">
        <v>0</v>
      </c>
      <c r="I87" s="184" t="s">
        <v>2467</v>
      </c>
      <c r="J87" s="184" t="s">
        <v>2468</v>
      </c>
      <c r="K87" s="224"/>
      <c r="L87" s="224"/>
      <c r="M87" s="224"/>
      <c r="N87" s="224"/>
      <c r="O87" s="224"/>
      <c r="P87" s="185"/>
      <c r="Q87" s="225"/>
      <c r="R87" s="182" t="s">
        <v>2465</v>
      </c>
      <c r="S87" s="181" t="str">
        <f t="shared" ca="1" si="9"/>
        <v>CL</v>
      </c>
      <c r="T87" s="181" t="str">
        <f ca="1">IF(B87="","",IF(ISERROR(MATCH($J87,[1]SorP!$B$1:$B$6279,0)),"",INDIRECT("'SorP'!$A$"&amp;MATCH($S87&amp;$J87,[1]SorP!C:C,0))))</f>
        <v>CL-AN</v>
      </c>
      <c r="U87" s="201"/>
      <c r="V87" s="226">
        <f>IF(C87="",NA(),IF(OR(C87="Smelter not listed",C87="Smelter not yet identified"),MATCH($B87&amp;$D87,'[1]Smelter Look-up'!$J:$J,0),MATCH($B87&amp;$C87,'[1]Smelter Look-up'!$J:$J,0)))</f>
        <v>208</v>
      </c>
      <c r="X87" s="227">
        <f t="shared" si="6"/>
        <v>0</v>
      </c>
      <c r="AB87" s="228" t="str">
        <f t="shared" si="7"/>
        <v>GoldPlanta Recuperadora de Metales SpA</v>
      </c>
    </row>
    <row r="88" spans="1:28" s="227" customFormat="1" ht="50.4">
      <c r="A88" s="181" t="s">
        <v>12868</v>
      </c>
      <c r="B88" s="182" t="s">
        <v>1098</v>
      </c>
      <c r="C88" s="186" t="s">
        <v>12867</v>
      </c>
      <c r="D88" s="230"/>
      <c r="E88" s="182" t="s">
        <v>1080</v>
      </c>
      <c r="F88" s="182" t="s">
        <v>12868</v>
      </c>
      <c r="G88" s="182" t="s">
        <v>13177</v>
      </c>
      <c r="H88" s="183">
        <v>0</v>
      </c>
      <c r="I88" s="184" t="s">
        <v>12884</v>
      </c>
      <c r="J88" s="184" t="s">
        <v>12818</v>
      </c>
      <c r="K88" s="224"/>
      <c r="L88" s="224"/>
      <c r="M88" s="224"/>
      <c r="N88" s="224"/>
      <c r="O88" s="224"/>
      <c r="P88" s="185"/>
      <c r="Q88" s="225"/>
      <c r="R88" s="182" t="s">
        <v>12867</v>
      </c>
      <c r="S88" s="181" t="str">
        <f t="shared" ca="1" si="9"/>
        <v>KR</v>
      </c>
      <c r="T88" s="181" t="str">
        <f ca="1">IF(B88="","",IF(ISERROR(MATCH($J88,[1]SorP!$B$1:$B$6279,0)),"",INDIRECT("'SorP'!$A$"&amp;MATCH($S88&amp;$J88,[1]SorP!C:C,0))))</f>
        <v>KR-41</v>
      </c>
      <c r="U88" s="201"/>
      <c r="V88" s="226">
        <f>IF(C88="",NA(),IF(OR(C88="Smelter not listed",C88="Smelter not yet identified"),MATCH($B88&amp;$D88,'[1]Smelter Look-up'!$J:$J,0),MATCH($B88&amp;$C88,'[1]Smelter Look-up'!$J:$J,0)))</f>
        <v>192</v>
      </c>
      <c r="X88" s="227">
        <f t="shared" si="6"/>
        <v>0</v>
      </c>
      <c r="AB88" s="228" t="str">
        <f t="shared" si="7"/>
        <v>GoldNH Recytech Company</v>
      </c>
    </row>
    <row r="89" spans="1:28" s="227" customFormat="1" ht="88.2">
      <c r="A89" s="181" t="s">
        <v>13768</v>
      </c>
      <c r="B89" s="182" t="s">
        <v>1098</v>
      </c>
      <c r="C89" s="186" t="s">
        <v>13748</v>
      </c>
      <c r="D89" s="230"/>
      <c r="E89" s="182" t="s">
        <v>1077</v>
      </c>
      <c r="F89" s="182" t="s">
        <v>13768</v>
      </c>
      <c r="G89" s="182" t="s">
        <v>13177</v>
      </c>
      <c r="H89" s="183">
        <v>0</v>
      </c>
      <c r="I89" s="184" t="s">
        <v>13782</v>
      </c>
      <c r="J89" s="184" t="s">
        <v>1542</v>
      </c>
      <c r="K89" s="224"/>
      <c r="L89" s="224"/>
      <c r="M89" s="224"/>
      <c r="N89" s="224"/>
      <c r="O89" s="224"/>
      <c r="P89" s="185"/>
      <c r="Q89" s="225"/>
      <c r="R89" s="182" t="s">
        <v>13748</v>
      </c>
      <c r="S89" s="181" t="str">
        <f t="shared" ca="1" si="9"/>
        <v>JP</v>
      </c>
      <c r="T89" s="181" t="str">
        <f ca="1">IF(B89="","",IF(ISERROR(MATCH($J89,[1]SorP!$B$1:$B$6279,0)),"",INDIRECT("'SorP'!$A$"&amp;MATCH($S89&amp;$J89,[1]SorP!C:C,0))))</f>
        <v>JP-05</v>
      </c>
      <c r="U89" s="201"/>
      <c r="V89" s="226">
        <f>IF(C89="",NA(),IF(OR(C89="Smelter not listed",C89="Smelter not yet identified"),MATCH($B89&amp;$D89,'[1]Smelter Look-up'!$J:$J,0),MATCH($B89&amp;$C89,'[1]Smelter Look-up'!$J:$J,0)))</f>
        <v>73</v>
      </c>
      <c r="X89" s="227">
        <f t="shared" si="6"/>
        <v>0</v>
      </c>
      <c r="AB89" s="228" t="str">
        <f t="shared" si="7"/>
        <v>GoldEco-System Recycling Co., Ltd. North Plant</v>
      </c>
    </row>
    <row r="90" spans="1:28" s="227" customFormat="1" ht="88.2">
      <c r="A90" s="181" t="s">
        <v>13769</v>
      </c>
      <c r="B90" s="182" t="s">
        <v>1098</v>
      </c>
      <c r="C90" s="186" t="s">
        <v>13749</v>
      </c>
      <c r="D90" s="230"/>
      <c r="E90" s="182" t="s">
        <v>1077</v>
      </c>
      <c r="F90" s="182" t="s">
        <v>13769</v>
      </c>
      <c r="G90" s="182" t="s">
        <v>13177</v>
      </c>
      <c r="H90" s="183">
        <v>0</v>
      </c>
      <c r="I90" s="184" t="s">
        <v>6634</v>
      </c>
      <c r="J90" s="184" t="s">
        <v>6634</v>
      </c>
      <c r="K90" s="224"/>
      <c r="L90" s="224"/>
      <c r="M90" s="224"/>
      <c r="N90" s="224"/>
      <c r="O90" s="224"/>
      <c r="P90" s="185"/>
      <c r="Q90" s="225"/>
      <c r="R90" s="182" t="s">
        <v>13749</v>
      </c>
      <c r="S90" s="181" t="str">
        <f t="shared" ca="1" si="9"/>
        <v>JP</v>
      </c>
      <c r="T90" s="181" t="str">
        <f ca="1">IF(B90="","",IF(ISERROR(MATCH($J90,[1]SorP!$B$1:$B$6279,0)),"",INDIRECT("'SorP'!$A$"&amp;MATCH($S90&amp;$J90,[1]SorP!C:C,0))))</f>
        <v>JP-33</v>
      </c>
      <c r="U90" s="201"/>
      <c r="V90" s="226">
        <f>IF(C90="",NA(),IF(OR(C90="Smelter not listed",C90="Smelter not yet identified"),MATCH($B90&amp;$D90,'[1]Smelter Look-up'!$J:$J,0),MATCH($B90&amp;$C90,'[1]Smelter Look-up'!$J:$J,0)))</f>
        <v>74</v>
      </c>
      <c r="X90" s="227">
        <f t="shared" si="6"/>
        <v>0</v>
      </c>
      <c r="AB90" s="228" t="str">
        <f t="shared" si="7"/>
        <v>GoldEco-System Recycling Co., Ltd. West Plant</v>
      </c>
    </row>
    <row r="91" spans="1:28" s="227" customFormat="1" ht="75.599999999999994">
      <c r="A91" s="181" t="s">
        <v>14936</v>
      </c>
      <c r="B91" s="182" t="s">
        <v>1098</v>
      </c>
      <c r="C91" s="186" t="s">
        <v>14935</v>
      </c>
      <c r="D91" s="230"/>
      <c r="E91" s="182" t="s">
        <v>864</v>
      </c>
      <c r="F91" s="182" t="s">
        <v>14936</v>
      </c>
      <c r="G91" s="182" t="s">
        <v>13177</v>
      </c>
      <c r="H91" s="183">
        <v>0</v>
      </c>
      <c r="I91" s="184" t="s">
        <v>15289</v>
      </c>
      <c r="J91" s="184" t="s">
        <v>1610</v>
      </c>
      <c r="K91" s="224"/>
      <c r="L91" s="224"/>
      <c r="M91" s="224"/>
      <c r="N91" s="224"/>
      <c r="O91" s="224"/>
      <c r="P91" s="185"/>
      <c r="Q91" s="225"/>
      <c r="R91" s="182" t="s">
        <v>14935</v>
      </c>
      <c r="S91" s="181" t="str">
        <f t="shared" ref="S91:S103" ca="1" si="10">IF(B91="","",IF(ISERROR(MATCH($E91,CL,0)),"Unknown",INDIRECT("'C'!$A$"&amp;MATCH($E91,CL,0)+1)))</f>
        <v>ZA</v>
      </c>
      <c r="T91" s="181" t="str">
        <f ca="1">IF(B91="","",IF(ISERROR(MATCH($J91,[1]SorP!$B$1:$B$6279,0)),"",INDIRECT("'SorP'!$A$"&amp;MATCH($S91&amp;$J91,[1]SorP!C:C,0))))</f>
        <v>ZA-GP</v>
      </c>
      <c r="U91" s="201"/>
      <c r="V91" s="226">
        <f>IF(C91="",NA(),IF(OR(C91="Smelter not listed",C91="Smelter not yet identified"),MATCH($B91&amp;$D91,'[1]Smelter Look-up'!$J:$J,0),MATCH($B91&amp;$C91,'[1]Smelter Look-up'!$J:$J,0)))</f>
        <v>167</v>
      </c>
      <c r="X91" s="227">
        <f t="shared" si="6"/>
        <v>0</v>
      </c>
      <c r="AB91" s="228" t="str">
        <f t="shared" si="7"/>
        <v>GoldMetal Concentrators SA (Pty) Ltd.</v>
      </c>
    </row>
    <row r="92" spans="1:28" s="227" customFormat="1" ht="37.799999999999997">
      <c r="A92" s="181" t="s">
        <v>14944</v>
      </c>
      <c r="B92" s="182" t="s">
        <v>1098</v>
      </c>
      <c r="C92" s="186" t="s">
        <v>14943</v>
      </c>
      <c r="D92" s="230"/>
      <c r="E92" s="182" t="s">
        <v>1073</v>
      </c>
      <c r="F92" s="182" t="s">
        <v>14944</v>
      </c>
      <c r="G92" s="182" t="s">
        <v>13177</v>
      </c>
      <c r="H92" s="183">
        <v>0</v>
      </c>
      <c r="I92" s="184" t="s">
        <v>15296</v>
      </c>
      <c r="J92" s="184" t="s">
        <v>12785</v>
      </c>
      <c r="K92" s="224"/>
      <c r="L92" s="224"/>
      <c r="M92" s="224"/>
      <c r="N92" s="224"/>
      <c r="O92" s="224"/>
      <c r="P92" s="185"/>
      <c r="Q92" s="225"/>
      <c r="R92" s="182" t="s">
        <v>14943</v>
      </c>
      <c r="S92" s="181" t="str">
        <f t="shared" ca="1" si="10"/>
        <v>FR</v>
      </c>
      <c r="T92" s="181" t="str">
        <f ca="1">IF(B92="","",IF(ISERROR(MATCH($J92,[1]SorP!$B$1:$B$6279,0)),"",INDIRECT("'SorP'!$A$"&amp;MATCH($S92&amp;$J92,[1]SorP!C:C,0))))</f>
        <v>FR-NOR</v>
      </c>
      <c r="U92" s="201"/>
      <c r="V92" s="226">
        <f>IF(C92="",NA(),IF(OR(C92="Smelter not listed",C92="Smelter not yet identified"),MATCH($B92&amp;$D92,'[1]Smelter Look-up'!$J:$J,0),MATCH($B92&amp;$C92,'[1]Smelter Look-up'!$J:$J,0)))</f>
        <v>296</v>
      </c>
      <c r="X92" s="227">
        <f t="shared" si="6"/>
        <v>0</v>
      </c>
      <c r="AB92" s="228" t="str">
        <f t="shared" si="7"/>
        <v>GoldWEEEREFINING</v>
      </c>
    </row>
    <row r="93" spans="1:28" s="227" customFormat="1" ht="50.4">
      <c r="A93" s="181" t="s">
        <v>15287</v>
      </c>
      <c r="B93" s="182" t="s">
        <v>1098</v>
      </c>
      <c r="C93" s="186" t="s">
        <v>15286</v>
      </c>
      <c r="D93" s="230"/>
      <c r="E93" s="182" t="s">
        <v>12931</v>
      </c>
      <c r="F93" s="182" t="s">
        <v>15287</v>
      </c>
      <c r="G93" s="182" t="s">
        <v>13177</v>
      </c>
      <c r="H93" s="183">
        <v>0</v>
      </c>
      <c r="I93" s="184" t="s">
        <v>15288</v>
      </c>
      <c r="J93" s="184" t="s">
        <v>3908</v>
      </c>
      <c r="K93" s="224"/>
      <c r="L93" s="224"/>
      <c r="M93" s="224"/>
      <c r="N93" s="224"/>
      <c r="O93" s="224"/>
      <c r="P93" s="185"/>
      <c r="Q93" s="225"/>
      <c r="R93" s="182" t="s">
        <v>15286</v>
      </c>
      <c r="S93" s="181" t="str">
        <f t="shared" ca="1" si="10"/>
        <v>CO</v>
      </c>
      <c r="T93" s="181" t="str">
        <f ca="1">IF(B93="","",IF(ISERROR(MATCH($J93,[1]SorP!$B$1:$B$6279,0)),"",INDIRECT("'SorP'!$A$"&amp;MATCH($S93&amp;$J93,[1]SorP!C:C,0))))</f>
        <v>CO-ANT</v>
      </c>
      <c r="U93" s="201"/>
      <c r="V93" s="226">
        <f>IF(C93="",NA(),IF(OR(C93="Smelter not listed",C93="Smelter not yet identified"),MATCH($B93&amp;$D93,'[1]Smelter Look-up'!$J:$J,0),MATCH($B93&amp;$C93,'[1]Smelter Look-up'!$J:$J,0)))</f>
        <v>89</v>
      </c>
      <c r="X93" s="227">
        <f t="shared" si="6"/>
        <v>0</v>
      </c>
      <c r="AB93" s="228" t="str">
        <f t="shared" si="7"/>
        <v>GoldGold by Gold Colombia</v>
      </c>
    </row>
    <row r="94" spans="1:28" s="227" customFormat="1" ht="100.8">
      <c r="A94" s="181" t="s">
        <v>15841</v>
      </c>
      <c r="B94" s="182" t="s">
        <v>1100</v>
      </c>
      <c r="C94" s="186" t="s">
        <v>15842</v>
      </c>
      <c r="D94" s="230"/>
      <c r="E94" s="182" t="s">
        <v>1069</v>
      </c>
      <c r="F94" s="182" t="s">
        <v>15841</v>
      </c>
      <c r="G94" s="182" t="s">
        <v>13177</v>
      </c>
      <c r="H94" s="183">
        <v>0</v>
      </c>
      <c r="I94" s="184" t="s">
        <v>15843</v>
      </c>
      <c r="J94" s="184" t="s">
        <v>13535</v>
      </c>
      <c r="K94" s="224"/>
      <c r="L94" s="224"/>
      <c r="M94" s="224"/>
      <c r="N94" s="224"/>
      <c r="O94" s="224"/>
      <c r="P94" s="185"/>
      <c r="Q94" s="225"/>
      <c r="R94" s="182" t="s">
        <v>15842</v>
      </c>
      <c r="S94" s="181" t="str">
        <f t="shared" ca="1" si="10"/>
        <v>CN</v>
      </c>
      <c r="T94" s="181" t="str">
        <f ca="1">IF(B94="","",IF(ISERROR(MATCH($J94,[1]SorP!$B$1:$B$6279,0)),"",INDIRECT("'SorP'!$A$"&amp;MATCH($S94&amp;$J94,[1]SorP!C:C,0))))</f>
        <v>CN-HN</v>
      </c>
      <c r="U94" s="201"/>
      <c r="V94" s="226">
        <f>IF(C94="",NA(),IF(OR(C94="Smelter not listed",C94="Smelter not yet identified"),MATCH($B94&amp;$D94,'[1]Smelter Look-up'!$J:$J,0),MATCH($B94&amp;$C94,'[1]Smelter Look-up'!$J:$J,0)))</f>
        <v>324</v>
      </c>
      <c r="X94" s="227">
        <f t="shared" si="6"/>
        <v>0</v>
      </c>
      <c r="AB94" s="228" t="str">
        <f t="shared" si="7"/>
        <v>TantalumChangsha South Tantalum Niobium Co., Ltd.</v>
      </c>
    </row>
    <row r="95" spans="1:28" s="227" customFormat="1" ht="63">
      <c r="A95" s="181" t="s">
        <v>728</v>
      </c>
      <c r="B95" s="182" t="s">
        <v>1100</v>
      </c>
      <c r="C95" s="186" t="s">
        <v>43</v>
      </c>
      <c r="D95" s="230"/>
      <c r="E95" s="182" t="s">
        <v>1069</v>
      </c>
      <c r="F95" s="182" t="s">
        <v>728</v>
      </c>
      <c r="G95" s="182" t="s">
        <v>13177</v>
      </c>
      <c r="H95" s="183">
        <v>0</v>
      </c>
      <c r="I95" s="184" t="s">
        <v>1679</v>
      </c>
      <c r="J95" s="184" t="s">
        <v>13536</v>
      </c>
      <c r="K95" s="224"/>
      <c r="L95" s="224"/>
      <c r="M95" s="224"/>
      <c r="N95" s="224"/>
      <c r="O95" s="224"/>
      <c r="P95" s="185"/>
      <c r="Q95" s="225"/>
      <c r="R95" s="182" t="s">
        <v>43</v>
      </c>
      <c r="S95" s="181" t="str">
        <f t="shared" ca="1" si="10"/>
        <v>CN</v>
      </c>
      <c r="T95" s="181" t="str">
        <f ca="1">IF(B95="","",IF(ISERROR(MATCH($J95,[1]SorP!$B$1:$B$6279,0)),"",INDIRECT("'SorP'!$A$"&amp;MATCH($S95&amp;$J95,[1]SorP!C:C,0))))</f>
        <v>CN-GD</v>
      </c>
      <c r="U95" s="201"/>
      <c r="V95" s="226">
        <f>IF(C95="",NA(),IF(OR(C95="Smelter not listed",C95="Smelter not yet identified"),MATCH($B95&amp;$D95,'[1]Smelter Look-up'!$J:$J,0),MATCH($B95&amp;$C95,'[1]Smelter Look-up'!$J:$J,0)))</f>
        <v>328</v>
      </c>
      <c r="X95" s="227">
        <f t="shared" si="6"/>
        <v>0</v>
      </c>
      <c r="AB95" s="228" t="str">
        <f t="shared" si="7"/>
        <v>TantalumF&amp;X Electro-Materials Ltd.</v>
      </c>
    </row>
    <row r="96" spans="1:28" s="227" customFormat="1" ht="88.2">
      <c r="A96" s="181" t="s">
        <v>730</v>
      </c>
      <c r="B96" s="182" t="s">
        <v>1100</v>
      </c>
      <c r="C96" s="186" t="s">
        <v>14945</v>
      </c>
      <c r="D96" s="230"/>
      <c r="E96" s="182" t="s">
        <v>1069</v>
      </c>
      <c r="F96" s="182" t="s">
        <v>730</v>
      </c>
      <c r="G96" s="182" t="s">
        <v>13177</v>
      </c>
      <c r="H96" s="183">
        <v>0</v>
      </c>
      <c r="I96" s="184" t="s">
        <v>1681</v>
      </c>
      <c r="J96" s="184" t="s">
        <v>13536</v>
      </c>
      <c r="K96" s="224"/>
      <c r="L96" s="224"/>
      <c r="M96" s="224"/>
      <c r="N96" s="224"/>
      <c r="O96" s="224"/>
      <c r="P96" s="185"/>
      <c r="Q96" s="225"/>
      <c r="R96" s="182" t="s">
        <v>14945</v>
      </c>
      <c r="S96" s="181" t="str">
        <f t="shared" ca="1" si="10"/>
        <v>CN</v>
      </c>
      <c r="T96" s="181" t="str">
        <f ca="1">IF(B96="","",IF(ISERROR(MATCH($J96,[1]SorP!$B$1:$B$6279,0)),"",INDIRECT("'SorP'!$A$"&amp;MATCH($S96&amp;$J96,[1]SorP!C:C,0))))</f>
        <v>CN-GD</v>
      </c>
      <c r="U96" s="201"/>
      <c r="V96" s="226">
        <f>IF(C96="",NA(),IF(OR(C96="Smelter not listed",C96="Smelter not yet identified"),MATCH($B96&amp;$D96,'[1]Smelter Look-up'!$J:$J,0),MATCH($B96&amp;$C96,'[1]Smelter Look-up'!$J:$J,0)))</f>
        <v>380</v>
      </c>
      <c r="X96" s="227">
        <f t="shared" si="6"/>
        <v>0</v>
      </c>
      <c r="AB96" s="228" t="str">
        <f t="shared" si="7"/>
        <v>TantalumXIMEI RESOURCES (GUANGDONG) LIMITED</v>
      </c>
    </row>
    <row r="97" spans="1:28" s="227" customFormat="1" ht="88.2">
      <c r="A97" s="181" t="s">
        <v>731</v>
      </c>
      <c r="B97" s="182" t="s">
        <v>1100</v>
      </c>
      <c r="C97" s="186" t="s">
        <v>2</v>
      </c>
      <c r="D97" s="230"/>
      <c r="E97" s="182" t="s">
        <v>1069</v>
      </c>
      <c r="F97" s="182" t="s">
        <v>731</v>
      </c>
      <c r="G97" s="182" t="s">
        <v>13177</v>
      </c>
      <c r="H97" s="183">
        <v>0</v>
      </c>
      <c r="I97" s="184" t="s">
        <v>1682</v>
      </c>
      <c r="J97" s="184" t="s">
        <v>13531</v>
      </c>
      <c r="K97" s="224"/>
      <c r="L97" s="224"/>
      <c r="M97" s="224"/>
      <c r="N97" s="224"/>
      <c r="O97" s="224"/>
      <c r="P97" s="185"/>
      <c r="Q97" s="225"/>
      <c r="R97" s="182" t="s">
        <v>2</v>
      </c>
      <c r="S97" s="181" t="str">
        <f t="shared" ca="1" si="10"/>
        <v>CN</v>
      </c>
      <c r="T97" s="181" t="str">
        <f ca="1">IF(B97="","",IF(ISERROR(MATCH($J97,[1]SorP!$B$1:$B$6279,0)),"",INDIRECT("'SorP'!$A$"&amp;MATCH($S97&amp;$J97,[1]SorP!C:C,0))))</f>
        <v>CN-JX</v>
      </c>
      <c r="U97" s="201"/>
      <c r="V97" s="226">
        <f>IF(C97="",NA(),IF(OR(C97="Smelter not listed",C97="Smelter not yet identified"),MATCH($B97&amp;$D97,'[1]Smelter Look-up'!$J:$J,0),MATCH($B97&amp;$C97,'[1]Smelter Look-up'!$J:$J,0)))</f>
        <v>341</v>
      </c>
      <c r="X97" s="227">
        <f t="shared" si="6"/>
        <v>0</v>
      </c>
      <c r="AB97" s="228" t="str">
        <f t="shared" si="7"/>
        <v>TantalumJiuJiang JinXin Nonferrous Metals Co., Ltd.</v>
      </c>
    </row>
    <row r="98" spans="1:28" s="227" customFormat="1" ht="50.4">
      <c r="A98" s="181" t="s">
        <v>732</v>
      </c>
      <c r="B98" s="182" t="s">
        <v>1100</v>
      </c>
      <c r="C98" s="186" t="s">
        <v>44</v>
      </c>
      <c r="D98" s="230"/>
      <c r="E98" s="182" t="s">
        <v>1069</v>
      </c>
      <c r="F98" s="182" t="s">
        <v>732</v>
      </c>
      <c r="G98" s="182" t="s">
        <v>13177</v>
      </c>
      <c r="H98" s="183">
        <v>0</v>
      </c>
      <c r="I98" s="184" t="s">
        <v>1682</v>
      </c>
      <c r="J98" s="184" t="s">
        <v>13531</v>
      </c>
      <c r="K98" s="224"/>
      <c r="L98" s="224"/>
      <c r="M98" s="224"/>
      <c r="N98" s="224"/>
      <c r="O98" s="224"/>
      <c r="P98" s="185"/>
      <c r="Q98" s="225"/>
      <c r="R98" s="182" t="s">
        <v>44</v>
      </c>
      <c r="S98" s="181" t="str">
        <f t="shared" ca="1" si="10"/>
        <v>CN</v>
      </c>
      <c r="T98" s="181" t="str">
        <f ca="1">IF(B98="","",IF(ISERROR(MATCH($J98,[1]SorP!$B$1:$B$6279,0)),"",INDIRECT("'SorP'!$A$"&amp;MATCH($S98&amp;$J98,[1]SorP!C:C,0))))</f>
        <v>CN-JX</v>
      </c>
      <c r="U98" s="201"/>
      <c r="V98" s="226">
        <f>IF(C98="",NA(),IF(OR(C98="Smelter not listed",C98="Smelter not yet identified"),MATCH($B98&amp;$D98,'[1]Smelter Look-up'!$J:$J,0),MATCH($B98&amp;$C98,'[1]Smelter Look-up'!$J:$J,0)))</f>
        <v>343</v>
      </c>
      <c r="X98" s="227">
        <f t="shared" si="6"/>
        <v>0</v>
      </c>
      <c r="AB98" s="228" t="str">
        <f t="shared" si="7"/>
        <v>TantalumJiujiang Tanbre Co., Ltd.</v>
      </c>
    </row>
    <row r="99" spans="1:28" s="227" customFormat="1" ht="37.799999999999997">
      <c r="A99" s="181" t="s">
        <v>733</v>
      </c>
      <c r="B99" s="182" t="s">
        <v>1100</v>
      </c>
      <c r="C99" s="186" t="s">
        <v>15301</v>
      </c>
      <c r="D99" s="230"/>
      <c r="E99" s="182" t="s">
        <v>1065</v>
      </c>
      <c r="F99" s="182" t="s">
        <v>733</v>
      </c>
      <c r="G99" s="182" t="s">
        <v>13177</v>
      </c>
      <c r="H99" s="183">
        <v>0</v>
      </c>
      <c r="I99" s="184" t="s">
        <v>1683</v>
      </c>
      <c r="J99" s="184" t="s">
        <v>1515</v>
      </c>
      <c r="K99" s="224"/>
      <c r="L99" s="224"/>
      <c r="M99" s="224"/>
      <c r="N99" s="224"/>
      <c r="O99" s="224"/>
      <c r="P99" s="185"/>
      <c r="Q99" s="225"/>
      <c r="R99" s="182" t="s">
        <v>15301</v>
      </c>
      <c r="S99" s="181" t="str">
        <f t="shared" ca="1" si="10"/>
        <v>BR</v>
      </c>
      <c r="T99" s="181" t="str">
        <f ca="1">IF(B99="","",IF(ISERROR(MATCH($J99,[1]SorP!$B$1:$B$6279,0)),"",INDIRECT("'SorP'!$A$"&amp;MATCH($S99&amp;$J99,[1]SorP!C:C,0))))</f>
        <v>BR-MG</v>
      </c>
      <c r="U99" s="201"/>
      <c r="V99" s="226">
        <f>IF(C99="",NA(),IF(OR(C99="Smelter not listed",C99="Smelter not yet identified"),MATCH($B99&amp;$D99,'[1]Smelter Look-up'!$J:$J,0),MATCH($B99&amp;$C99,'[1]Smelter Look-up'!$J:$J,0)))</f>
        <v>323</v>
      </c>
      <c r="X99" s="227">
        <f t="shared" si="6"/>
        <v>0</v>
      </c>
      <c r="AB99" s="228" t="str">
        <f t="shared" si="7"/>
        <v>TantalumAMG Brasil</v>
      </c>
    </row>
    <row r="100" spans="1:28" s="227" customFormat="1" ht="75.599999999999994">
      <c r="A100" s="181" t="s">
        <v>734</v>
      </c>
      <c r="B100" s="182" t="s">
        <v>1100</v>
      </c>
      <c r="C100" s="186" t="s">
        <v>2107</v>
      </c>
      <c r="D100" s="230"/>
      <c r="E100" s="182" t="s">
        <v>1075</v>
      </c>
      <c r="F100" s="182" t="s">
        <v>734</v>
      </c>
      <c r="G100" s="182" t="s">
        <v>13177</v>
      </c>
      <c r="H100" s="183">
        <v>0</v>
      </c>
      <c r="I100" s="184" t="s">
        <v>1684</v>
      </c>
      <c r="J100" s="184" t="s">
        <v>15280</v>
      </c>
      <c r="K100" s="224"/>
      <c r="L100" s="224"/>
      <c r="M100" s="224"/>
      <c r="N100" s="224"/>
      <c r="O100" s="224"/>
      <c r="P100" s="185"/>
      <c r="Q100" s="225"/>
      <c r="R100" s="182" t="s">
        <v>2107</v>
      </c>
      <c r="S100" s="181" t="str">
        <f t="shared" ca="1" si="10"/>
        <v>IN</v>
      </c>
      <c r="T100" s="181" t="str">
        <f ca="1">IF(B100="","",IF(ISERROR(MATCH($J100,[1]SorP!$B$1:$B$6279,0)),"",INDIRECT("'SorP'!$A$"&amp;MATCH($S100&amp;$J100,[1]SorP!C:C,0))))</f>
        <v>IN-MH</v>
      </c>
      <c r="U100" s="201"/>
      <c r="V100" s="226">
        <f>IF(C100="",NA(),IF(OR(C100="Smelter not listed",C100="Smelter not yet identified"),MATCH($B100&amp;$D100,'[1]Smelter Look-up'!$J:$J,0),MATCH($B100&amp;$C100,'[1]Smelter Look-up'!$J:$J,0)))</f>
        <v>350</v>
      </c>
      <c r="X100" s="227">
        <f t="shared" si="6"/>
        <v>0</v>
      </c>
      <c r="AB100" s="228" t="str">
        <f t="shared" si="7"/>
        <v>TantalumMetallurgical Products India Pvt., Ltd.</v>
      </c>
    </row>
    <row r="101" spans="1:28" s="227" customFormat="1" ht="63">
      <c r="A101" s="181" t="s">
        <v>735</v>
      </c>
      <c r="B101" s="182" t="s">
        <v>1100</v>
      </c>
      <c r="C101" s="186" t="s">
        <v>12377</v>
      </c>
      <c r="D101" s="230"/>
      <c r="E101" s="182" t="s">
        <v>1065</v>
      </c>
      <c r="F101" s="182" t="s">
        <v>735</v>
      </c>
      <c r="G101" s="182" t="s">
        <v>13177</v>
      </c>
      <c r="H101" s="183">
        <v>0</v>
      </c>
      <c r="I101" s="184" t="s">
        <v>1686</v>
      </c>
      <c r="J101" s="184" t="s">
        <v>1687</v>
      </c>
      <c r="K101" s="224"/>
      <c r="L101" s="224"/>
      <c r="M101" s="224"/>
      <c r="N101" s="224"/>
      <c r="O101" s="224"/>
      <c r="P101" s="185"/>
      <c r="Q101" s="225"/>
      <c r="R101" s="182" t="s">
        <v>12377</v>
      </c>
      <c r="S101" s="181" t="str">
        <f t="shared" ca="1" si="10"/>
        <v>BR</v>
      </c>
      <c r="T101" s="181" t="str">
        <f ca="1">IF(B101="","",IF(ISERROR(MATCH($J101,[1]SorP!$B$1:$B$6279,0)),"",INDIRECT("'SorP'!$A$"&amp;MATCH($S101&amp;$J101,[1]SorP!C:C,0))))</f>
        <v>BR-AM</v>
      </c>
      <c r="U101" s="201"/>
      <c r="V101" s="226">
        <f>IF(C101="",NA(),IF(OR(C101="Smelter not listed",C101="Smelter not yet identified"),MATCH($B101&amp;$D101,'[1]Smelter Look-up'!$J:$J,0),MATCH($B101&amp;$C101,'[1]Smelter Look-up'!$J:$J,0)))</f>
        <v>351</v>
      </c>
      <c r="X101" s="227">
        <f t="shared" si="6"/>
        <v>0</v>
      </c>
      <c r="AB101" s="228" t="str">
        <f t="shared" si="7"/>
        <v>TantalumMineracao Taboca S.A.</v>
      </c>
    </row>
    <row r="102" spans="1:28" s="227" customFormat="1" ht="75.599999999999994">
      <c r="A102" s="181" t="s">
        <v>736</v>
      </c>
      <c r="B102" s="182" t="s">
        <v>1100</v>
      </c>
      <c r="C102" s="186" t="s">
        <v>1196</v>
      </c>
      <c r="D102" s="230"/>
      <c r="E102" s="182" t="s">
        <v>1077</v>
      </c>
      <c r="F102" s="182" t="s">
        <v>736</v>
      </c>
      <c r="G102" s="182" t="s">
        <v>13177</v>
      </c>
      <c r="H102" s="183">
        <v>0</v>
      </c>
      <c r="I102" s="184" t="s">
        <v>1688</v>
      </c>
      <c r="J102" s="184" t="s">
        <v>1689</v>
      </c>
      <c r="K102" s="224"/>
      <c r="L102" s="224"/>
      <c r="M102" s="224"/>
      <c r="N102" s="224"/>
      <c r="O102" s="224"/>
      <c r="P102" s="185"/>
      <c r="Q102" s="225"/>
      <c r="R102" s="182" t="s">
        <v>1196</v>
      </c>
      <c r="S102" s="181" t="str">
        <f t="shared" ca="1" si="10"/>
        <v>JP</v>
      </c>
      <c r="T102" s="181" t="str">
        <f ca="1">IF(B102="","",IF(ISERROR(MATCH($J102,[1]SorP!$B$1:$B$6279,0)),"",INDIRECT("'SorP'!$A$"&amp;MATCH($S102&amp;$J102,[1]SorP!C:C,0))))</f>
        <v>JP-40</v>
      </c>
      <c r="U102" s="201"/>
      <c r="V102" s="226">
        <f>IF(C102="",NA(),IF(OR(C102="Smelter not listed",C102="Smelter not yet identified"),MATCH($B102&amp;$D102,'[1]Smelter Look-up'!$J:$J,0),MATCH($B102&amp;$C102,'[1]Smelter Look-up'!$J:$J,0)))</f>
        <v>355</v>
      </c>
      <c r="X102" s="227">
        <f t="shared" si="6"/>
        <v>0</v>
      </c>
      <c r="AB102" s="228" t="str">
        <f t="shared" si="7"/>
        <v>TantalumMitsui Mining and Smelting Co., Ltd.</v>
      </c>
    </row>
    <row r="103" spans="1:28" s="227" customFormat="1" ht="50.4">
      <c r="A103" s="181" t="s">
        <v>737</v>
      </c>
      <c r="B103" s="182" t="s">
        <v>1100</v>
      </c>
      <c r="C103" s="186" t="s">
        <v>2478</v>
      </c>
      <c r="D103" s="230"/>
      <c r="E103" s="182" t="s">
        <v>1072</v>
      </c>
      <c r="F103" s="182" t="s">
        <v>737</v>
      </c>
      <c r="G103" s="182" t="s">
        <v>13177</v>
      </c>
      <c r="H103" s="183">
        <v>0</v>
      </c>
      <c r="I103" s="184" t="s">
        <v>1690</v>
      </c>
      <c r="J103" s="184" t="s">
        <v>1691</v>
      </c>
      <c r="K103" s="224"/>
      <c r="L103" s="224"/>
      <c r="M103" s="224"/>
      <c r="N103" s="224"/>
      <c r="O103" s="224"/>
      <c r="P103" s="185"/>
      <c r="Q103" s="225"/>
      <c r="R103" s="182" t="s">
        <v>2478</v>
      </c>
      <c r="S103" s="181" t="str">
        <f t="shared" ca="1" si="10"/>
        <v>EE</v>
      </c>
      <c r="T103" s="181" t="str">
        <f ca="1">IF(B103="","",IF(ISERROR(MATCH($J103,[1]SorP!$B$1:$B$6279,0)),"",INDIRECT("'SorP'!$A$"&amp;MATCH($S103&amp;$J103,[1]SorP!C:C,0))))</f>
        <v>EE-45</v>
      </c>
      <c r="U103" s="201"/>
      <c r="V103" s="226">
        <f>IF(C103="",NA(),IF(OR(C103="Smelter not listed",C103="Smelter not yet identified"),MATCH($B103&amp;$D103,'[1]Smelter Look-up'!$J:$J,0),MATCH($B103&amp;$C103,'[1]Smelter Look-up'!$J:$J,0)))</f>
        <v>359</v>
      </c>
      <c r="X103" s="227">
        <f t="shared" si="6"/>
        <v>0</v>
      </c>
      <c r="AB103" s="228" t="str">
        <f t="shared" si="7"/>
        <v>TantalumNPM Silmet AS</v>
      </c>
    </row>
    <row r="104" spans="1:28" s="227" customFormat="1" ht="88.2">
      <c r="A104" s="181" t="s">
        <v>738</v>
      </c>
      <c r="B104" s="182" t="s">
        <v>1100</v>
      </c>
      <c r="C104" s="186" t="s">
        <v>999</v>
      </c>
      <c r="D104" s="230"/>
      <c r="E104" s="182" t="s">
        <v>1069</v>
      </c>
      <c r="F104" s="182" t="s">
        <v>738</v>
      </c>
      <c r="G104" s="182" t="s">
        <v>13177</v>
      </c>
      <c r="H104" s="183">
        <v>0</v>
      </c>
      <c r="I104" s="184" t="s">
        <v>1692</v>
      </c>
      <c r="J104" s="184" t="s">
        <v>13517</v>
      </c>
      <c r="K104" s="224"/>
      <c r="L104" s="224"/>
      <c r="M104" s="224"/>
      <c r="N104" s="224"/>
      <c r="O104" s="224"/>
      <c r="P104" s="185"/>
      <c r="Q104" s="225"/>
      <c r="R104" s="182" t="s">
        <v>999</v>
      </c>
      <c r="S104" s="181" t="str">
        <f t="shared" ref="S104:S123" ca="1" si="11">IF(B104="","",IF(ISERROR(MATCH($E104,CL,0)),"Unknown",INDIRECT("'C'!$A$"&amp;MATCH($E104,CL,0)+1)))</f>
        <v>CN</v>
      </c>
      <c r="T104" s="181" t="str">
        <f ca="1">IF(B104="","",IF(ISERROR(MATCH($J104,[1]SorP!$B$1:$B$6279,0)),"",INDIRECT("'SorP'!$A$"&amp;MATCH($S104&amp;$J104,[1]SorP!C:C,0))))</f>
        <v>CN-NX</v>
      </c>
      <c r="U104" s="201"/>
      <c r="V104" s="226">
        <f>IF(C104="",NA(),IF(OR(C104="Smelter not listed",C104="Smelter not yet identified"),MATCH($B104&amp;$D104,'[1]Smelter Look-up'!$J:$J,0),MATCH($B104&amp;$C104,'[1]Smelter Look-up'!$J:$J,0)))</f>
        <v>358</v>
      </c>
      <c r="X104" s="227">
        <f t="shared" si="6"/>
        <v>0</v>
      </c>
      <c r="AB104" s="228" t="str">
        <f t="shared" si="7"/>
        <v>TantalumNingxia Orient Tantalum Industry Co., Ltd.</v>
      </c>
    </row>
    <row r="105" spans="1:28" s="227" customFormat="1" ht="37.799999999999997">
      <c r="A105" s="181" t="s">
        <v>15844</v>
      </c>
      <c r="B105" s="182" t="s">
        <v>1100</v>
      </c>
      <c r="C105" s="186" t="s">
        <v>15845</v>
      </c>
      <c r="D105" s="230"/>
      <c r="E105" s="182" t="s">
        <v>2384</v>
      </c>
      <c r="F105" s="182" t="s">
        <v>15844</v>
      </c>
      <c r="G105" s="182" t="s">
        <v>13177</v>
      </c>
      <c r="H105" s="183">
        <v>0</v>
      </c>
      <c r="I105" s="184" t="s">
        <v>15846</v>
      </c>
      <c r="J105" s="184" t="s">
        <v>2215</v>
      </c>
      <c r="K105" s="224"/>
      <c r="L105" s="224"/>
      <c r="M105" s="224"/>
      <c r="N105" s="224"/>
      <c r="O105" s="224"/>
      <c r="P105" s="185"/>
      <c r="Q105" s="225"/>
      <c r="R105" s="182" t="s">
        <v>15845</v>
      </c>
      <c r="S105" s="181" t="str">
        <f t="shared" ca="1" si="11"/>
        <v>US</v>
      </c>
      <c r="T105" s="181" t="str">
        <f ca="1">IF(B105="","",IF(ISERROR(MATCH($J105,[1]SorP!$B$1:$B$6279,0)),"",INDIRECT("'SorP'!$A$"&amp;MATCH($S105&amp;$J105,[1]SorP!C:C,0))))</f>
        <v>US-TX</v>
      </c>
      <c r="U105" s="201"/>
      <c r="V105" s="226">
        <f>IF(C105="",NA(),IF(OR(C105="Smelter not listed",C105="Smelter not yet identified"),MATCH($B105&amp;$D105,'[1]Smelter Look-up'!$J:$J,0),MATCH($B105&amp;$C105,'[1]Smelter Look-up'!$J:$J,0)))</f>
        <v>361</v>
      </c>
      <c r="X105" s="227">
        <f t="shared" si="6"/>
        <v>0</v>
      </c>
      <c r="AB105" s="228" t="str">
        <f t="shared" si="7"/>
        <v>TantalumQuantumClean</v>
      </c>
    </row>
    <row r="106" spans="1:28" s="227" customFormat="1" ht="100.8">
      <c r="A106" s="181" t="s">
        <v>739</v>
      </c>
      <c r="B106" s="182" t="s">
        <v>1100</v>
      </c>
      <c r="C106" s="186" t="s">
        <v>13196</v>
      </c>
      <c r="D106" s="230"/>
      <c r="E106" s="182" t="s">
        <v>1069</v>
      </c>
      <c r="F106" s="182" t="s">
        <v>739</v>
      </c>
      <c r="G106" s="182" t="s">
        <v>13177</v>
      </c>
      <c r="H106" s="183">
        <v>0</v>
      </c>
      <c r="I106" s="184" t="s">
        <v>1694</v>
      </c>
      <c r="J106" s="184" t="s">
        <v>13535</v>
      </c>
      <c r="K106" s="224"/>
      <c r="L106" s="224"/>
      <c r="M106" s="224"/>
      <c r="N106" s="224"/>
      <c r="O106" s="224"/>
      <c r="P106" s="185"/>
      <c r="Q106" s="225"/>
      <c r="R106" s="182" t="s">
        <v>13196</v>
      </c>
      <c r="S106" s="181" t="str">
        <f t="shared" ca="1" si="11"/>
        <v>CN</v>
      </c>
      <c r="T106" s="181" t="str">
        <f ca="1">IF(B106="","",IF(ISERROR(MATCH($J106,[1]SorP!$B$1:$B$6279,0)),"",INDIRECT("'SorP'!$A$"&amp;MATCH($S106&amp;$J106,[1]SorP!C:C,0))))</f>
        <v>CN-HN</v>
      </c>
      <c r="U106" s="201"/>
      <c r="V106" s="226">
        <f>IF(C106="",NA(),IF(OR(C106="Smelter not listed",C106="Smelter not yet identified"),MATCH($B106&amp;$D106,'[1]Smelter Look-up'!$J:$J,0),MATCH($B106&amp;$C106,'[1]Smelter Look-up'!$J:$J,0)))</f>
        <v>383</v>
      </c>
      <c r="X106" s="227">
        <f t="shared" si="6"/>
        <v>0</v>
      </c>
      <c r="AB106" s="228" t="str">
        <f t="shared" si="7"/>
        <v>TantalumYanling Jincheng Tantalum &amp; Niobium Co., Ltd.</v>
      </c>
    </row>
    <row r="107" spans="1:28" s="227" customFormat="1" ht="63">
      <c r="A107" s="181" t="s">
        <v>741</v>
      </c>
      <c r="B107" s="182" t="s">
        <v>1100</v>
      </c>
      <c r="C107" s="186" t="s">
        <v>2397</v>
      </c>
      <c r="D107" s="230"/>
      <c r="E107" s="182" t="s">
        <v>1077</v>
      </c>
      <c r="F107" s="182" t="s">
        <v>741</v>
      </c>
      <c r="G107" s="182" t="s">
        <v>13177</v>
      </c>
      <c r="H107" s="183">
        <v>0</v>
      </c>
      <c r="I107" s="184" t="s">
        <v>1696</v>
      </c>
      <c r="J107" s="184" t="s">
        <v>1518</v>
      </c>
      <c r="K107" s="224"/>
      <c r="L107" s="224"/>
      <c r="M107" s="224"/>
      <c r="N107" s="224"/>
      <c r="O107" s="224"/>
      <c r="P107" s="185"/>
      <c r="Q107" s="225"/>
      <c r="R107" s="182" t="s">
        <v>2397</v>
      </c>
      <c r="S107" s="181" t="str">
        <f t="shared" ca="1" si="11"/>
        <v>JP</v>
      </c>
      <c r="T107" s="181" t="str">
        <f ca="1">IF(B107="","",IF(ISERROR(MATCH($J107,[1]SorP!$B$1:$B$6279,0)),"",INDIRECT("'SorP'!$A$"&amp;MATCH($S107&amp;$J107,[1]SorP!C:C,0))))</f>
        <v>JP-28</v>
      </c>
      <c r="U107" s="201"/>
      <c r="V107" s="226">
        <f>IF(C107="",NA(),IF(OR(C107="Smelter not listed",C107="Smelter not yet identified"),MATCH($B107&amp;$D107,'[1]Smelter Look-up'!$J:$J,0),MATCH($B107&amp;$C107,'[1]Smelter Look-up'!$J:$J,0)))</f>
        <v>371</v>
      </c>
      <c r="X107" s="227">
        <f t="shared" si="6"/>
        <v>0</v>
      </c>
      <c r="AB107" s="228" t="str">
        <f t="shared" si="7"/>
        <v>TantalumTaki Chemical Co., Ltd.</v>
      </c>
    </row>
    <row r="108" spans="1:28" s="227" customFormat="1" ht="37.799999999999997">
      <c r="A108" s="181" t="s">
        <v>742</v>
      </c>
      <c r="B108" s="182" t="s">
        <v>1100</v>
      </c>
      <c r="C108" s="186" t="s">
        <v>1697</v>
      </c>
      <c r="D108" s="230"/>
      <c r="E108" s="182" t="s">
        <v>2384</v>
      </c>
      <c r="F108" s="182" t="s">
        <v>742</v>
      </c>
      <c r="G108" s="182" t="s">
        <v>13177</v>
      </c>
      <c r="H108" s="183">
        <v>0</v>
      </c>
      <c r="I108" s="184" t="s">
        <v>1698</v>
      </c>
      <c r="J108" s="184" t="s">
        <v>1699</v>
      </c>
      <c r="K108" s="224"/>
      <c r="L108" s="224"/>
      <c r="M108" s="224"/>
      <c r="N108" s="224"/>
      <c r="O108" s="224"/>
      <c r="P108" s="185"/>
      <c r="Q108" s="225"/>
      <c r="R108" s="182" t="s">
        <v>1697</v>
      </c>
      <c r="S108" s="181" t="str">
        <f t="shared" ca="1" si="11"/>
        <v>US</v>
      </c>
      <c r="T108" s="181" t="str">
        <f ca="1">IF(B108="","",IF(ISERROR(MATCH($J108,[1]SorP!$B$1:$B$6279,0)),"",INDIRECT("'SorP'!$A$"&amp;MATCH($S108&amp;$J108,[1]SorP!C:C,0))))</f>
        <v>US-PA</v>
      </c>
      <c r="U108" s="201"/>
      <c r="V108" s="226">
        <f>IF(C108="",NA(),IF(OR(C108="Smelter not listed",C108="Smelter not yet identified"),MATCH($B108&amp;$D108,'[1]Smelter Look-up'!$J:$J,0),MATCH($B108&amp;$C108,'[1]Smelter Look-up'!$J:$J,0)))</f>
        <v>377</v>
      </c>
      <c r="X108" s="227">
        <f t="shared" si="6"/>
        <v>0</v>
      </c>
      <c r="AB108" s="228" t="str">
        <f t="shared" si="7"/>
        <v>TantalumTelex Metals</v>
      </c>
    </row>
    <row r="109" spans="1:28" s="227" customFormat="1" ht="75.599999999999994">
      <c r="A109" s="181" t="s">
        <v>743</v>
      </c>
      <c r="B109" s="182" t="s">
        <v>1100</v>
      </c>
      <c r="C109" s="186" t="s">
        <v>1700</v>
      </c>
      <c r="D109" s="230"/>
      <c r="E109" s="182" t="s">
        <v>1078</v>
      </c>
      <c r="F109" s="182" t="s">
        <v>743</v>
      </c>
      <c r="G109" s="182" t="s">
        <v>13177</v>
      </c>
      <c r="H109" s="183">
        <v>0</v>
      </c>
      <c r="I109" s="184" t="s">
        <v>1572</v>
      </c>
      <c r="J109" s="184" t="s">
        <v>7005</v>
      </c>
      <c r="K109" s="224"/>
      <c r="L109" s="224"/>
      <c r="M109" s="224"/>
      <c r="N109" s="224"/>
      <c r="O109" s="224"/>
      <c r="P109" s="185"/>
      <c r="Q109" s="225"/>
      <c r="R109" s="182" t="s">
        <v>1700</v>
      </c>
      <c r="S109" s="181" t="str">
        <f t="shared" ca="1" si="11"/>
        <v>KZ</v>
      </c>
      <c r="T109" s="181" t="str">
        <f ca="1">IF(B109="","",IF(ISERROR(MATCH($J109,[1]SorP!$B$1:$B$6279,0)),"",INDIRECT("'SorP'!$A$"&amp;MATCH($S109&amp;$J109,[1]SorP!C:C,0))))</f>
        <v>KZ-KAR</v>
      </c>
      <c r="U109" s="201"/>
      <c r="V109" s="226">
        <f>IF(C109="",NA(),IF(OR(C109="Smelter not listed",C109="Smelter not yet identified"),MATCH($B109&amp;$D109,'[1]Smelter Look-up'!$J:$J,0),MATCH($B109&amp;$C109,'[1]Smelter Look-up'!$J:$J,0)))</f>
        <v>379</v>
      </c>
      <c r="X109" s="227">
        <f t="shared" si="6"/>
        <v>0</v>
      </c>
      <c r="AB109" s="228" t="str">
        <f t="shared" si="7"/>
        <v>TantalumUlba Metallurgical Plant JSC</v>
      </c>
    </row>
    <row r="110" spans="1:28" s="227" customFormat="1" ht="100.8">
      <c r="A110" s="181" t="s">
        <v>383</v>
      </c>
      <c r="B110" s="182" t="s">
        <v>1100</v>
      </c>
      <c r="C110" s="186" t="s">
        <v>1</v>
      </c>
      <c r="D110" s="230"/>
      <c r="E110" s="182" t="s">
        <v>1069</v>
      </c>
      <c r="F110" s="182" t="s">
        <v>383</v>
      </c>
      <c r="G110" s="182" t="s">
        <v>13177</v>
      </c>
      <c r="H110" s="183">
        <v>0</v>
      </c>
      <c r="I110" s="184" t="s">
        <v>1702</v>
      </c>
      <c r="J110" s="184" t="s">
        <v>13535</v>
      </c>
      <c r="K110" s="224"/>
      <c r="L110" s="224"/>
      <c r="M110" s="224"/>
      <c r="N110" s="224"/>
      <c r="O110" s="224"/>
      <c r="P110" s="185"/>
      <c r="Q110" s="225"/>
      <c r="R110" s="182" t="s">
        <v>1</v>
      </c>
      <c r="S110" s="181" t="str">
        <f t="shared" ca="1" si="11"/>
        <v>CN</v>
      </c>
      <c r="T110" s="181" t="str">
        <f ca="1">IF(B110="","",IF(ISERROR(MATCH($J110,[1]SorP!$B$1:$B$6279,0)),"",INDIRECT("'SorP'!$A$"&amp;MATCH($S110&amp;$J110,[1]SorP!C:C,0))))</f>
        <v>CN-HN</v>
      </c>
      <c r="U110" s="201"/>
      <c r="V110" s="226">
        <f>IF(C110="",NA(),IF(OR(C110="Smelter not listed",C110="Smelter not yet identified"),MATCH($B110&amp;$D110,'[1]Smelter Look-up'!$J:$J,0),MATCH($B110&amp;$C110,'[1]Smelter Look-up'!$J:$J,0)))</f>
        <v>338</v>
      </c>
      <c r="X110" s="227">
        <f t="shared" si="6"/>
        <v>0</v>
      </c>
      <c r="AB110" s="228" t="str">
        <f t="shared" si="7"/>
        <v>TantalumHengyang King Xing Lifeng New Materials Co., Ltd.</v>
      </c>
    </row>
    <row r="111" spans="1:28" s="227" customFormat="1" ht="63">
      <c r="A111" s="181" t="s">
        <v>1361</v>
      </c>
      <c r="B111" s="182" t="s">
        <v>1100</v>
      </c>
      <c r="C111" s="186" t="s">
        <v>1360</v>
      </c>
      <c r="D111" s="230"/>
      <c r="E111" s="182" t="s">
        <v>2384</v>
      </c>
      <c r="F111" s="182" t="s">
        <v>1361</v>
      </c>
      <c r="G111" s="182" t="s">
        <v>13177</v>
      </c>
      <c r="H111" s="183">
        <v>0</v>
      </c>
      <c r="I111" s="184" t="s">
        <v>15847</v>
      </c>
      <c r="J111" s="184" t="s">
        <v>1703</v>
      </c>
      <c r="K111" s="224"/>
      <c r="L111" s="224"/>
      <c r="M111" s="224"/>
      <c r="N111" s="224"/>
      <c r="O111" s="224"/>
      <c r="P111" s="185"/>
      <c r="Q111" s="225"/>
      <c r="R111" s="182" t="s">
        <v>1360</v>
      </c>
      <c r="S111" s="181" t="str">
        <f t="shared" ca="1" si="11"/>
        <v>US</v>
      </c>
      <c r="T111" s="181" t="str">
        <f ca="1">IF(B111="","",IF(ISERROR(MATCH($J111,[1]SorP!$B$1:$B$6279,0)),"",INDIRECT("'SorP'!$A$"&amp;MATCH($S111&amp;$J111,[1]SorP!C:C,0))))</f>
        <v>US-NC</v>
      </c>
      <c r="U111" s="201"/>
      <c r="V111" s="226">
        <f>IF(C111="",NA(),IF(OR(C111="Smelter not listed",C111="Smelter not yet identified"),MATCH($B111&amp;$D111,'[1]Smelter Look-up'!$J:$J,0),MATCH($B111&amp;$C111,'[1]Smelter Look-up'!$J:$J,0)))</f>
        <v>326</v>
      </c>
      <c r="X111" s="227">
        <f t="shared" si="6"/>
        <v>0</v>
      </c>
      <c r="AB111" s="228" t="str">
        <f t="shared" si="7"/>
        <v>TantalumD Block Metals, LLC</v>
      </c>
    </row>
    <row r="112" spans="1:28" s="227" customFormat="1" ht="63">
      <c r="A112" s="181" t="s">
        <v>1362</v>
      </c>
      <c r="B112" s="182" t="s">
        <v>1100</v>
      </c>
      <c r="C112" s="186" t="s">
        <v>2122</v>
      </c>
      <c r="D112" s="230"/>
      <c r="E112" s="182" t="s">
        <v>1069</v>
      </c>
      <c r="F112" s="182" t="s">
        <v>1362</v>
      </c>
      <c r="G112" s="182" t="s">
        <v>13177</v>
      </c>
      <c r="H112" s="183">
        <v>0</v>
      </c>
      <c r="I112" s="184" t="s">
        <v>1694</v>
      </c>
      <c r="J112" s="184" t="s">
        <v>13535</v>
      </c>
      <c r="K112" s="224"/>
      <c r="L112" s="224"/>
      <c r="M112" s="224"/>
      <c r="N112" s="224"/>
      <c r="O112" s="224"/>
      <c r="P112" s="185"/>
      <c r="Q112" s="225"/>
      <c r="R112" s="182" t="s">
        <v>2122</v>
      </c>
      <c r="S112" s="181" t="str">
        <f t="shared" ca="1" si="11"/>
        <v>CN</v>
      </c>
      <c r="T112" s="181" t="str">
        <f ca="1">IF(B112="","",IF(ISERROR(MATCH($J112,[1]SorP!$B$1:$B$6279,0)),"",INDIRECT("'SorP'!$A$"&amp;MATCH($S112&amp;$J112,[1]SorP!C:C,0))))</f>
        <v>CN-HN</v>
      </c>
      <c r="U112" s="201"/>
      <c r="V112" s="226">
        <f>IF(C112="",NA(),IF(OR(C112="Smelter not listed",C112="Smelter not yet identified"),MATCH($B112&amp;$D112,'[1]Smelter Look-up'!$J:$J,0),MATCH($B112&amp;$C112,'[1]Smelter Look-up'!$J:$J,0)))</f>
        <v>329</v>
      </c>
      <c r="X112" s="227">
        <f t="shared" si="6"/>
        <v>0</v>
      </c>
      <c r="AB112" s="228" t="str">
        <f t="shared" si="7"/>
        <v>TantalumFIR Metals &amp; Resource Ltd.</v>
      </c>
    </row>
    <row r="113" spans="1:28" s="227" customFormat="1" ht="100.8">
      <c r="A113" s="181" t="s">
        <v>1364</v>
      </c>
      <c r="B113" s="182" t="s">
        <v>1100</v>
      </c>
      <c r="C113" s="186" t="s">
        <v>2123</v>
      </c>
      <c r="D113" s="230"/>
      <c r="E113" s="182" t="s">
        <v>1069</v>
      </c>
      <c r="F113" s="182" t="s">
        <v>1364</v>
      </c>
      <c r="G113" s="182" t="s">
        <v>13177</v>
      </c>
      <c r="H113" s="183">
        <v>0</v>
      </c>
      <c r="I113" s="184" t="s">
        <v>1682</v>
      </c>
      <c r="J113" s="184" t="s">
        <v>13531</v>
      </c>
      <c r="K113" s="224"/>
      <c r="L113" s="224"/>
      <c r="M113" s="224"/>
      <c r="N113" s="224"/>
      <c r="O113" s="224"/>
      <c r="P113" s="185"/>
      <c r="Q113" s="225"/>
      <c r="R113" s="182" t="s">
        <v>2123</v>
      </c>
      <c r="S113" s="181" t="str">
        <f t="shared" ca="1" si="11"/>
        <v>CN</v>
      </c>
      <c r="T113" s="181" t="str">
        <f ca="1">IF(B113="","",IF(ISERROR(MATCH($J113,[1]SorP!$B$1:$B$6279,0)),"",INDIRECT("'SorP'!$A$"&amp;MATCH($S113&amp;$J113,[1]SorP!C:C,0))))</f>
        <v>CN-JX</v>
      </c>
      <c r="U113" s="201"/>
      <c r="V113" s="226">
        <f>IF(C113="",NA(),IF(OR(C113="Smelter not listed",C113="Smelter not yet identified"),MATCH($B113&amp;$D113,'[1]Smelter Look-up'!$J:$J,0),MATCH($B113&amp;$C113,'[1]Smelter Look-up'!$J:$J,0)))</f>
        <v>344</v>
      </c>
      <c r="X113" s="227">
        <f t="shared" si="6"/>
        <v>0</v>
      </c>
      <c r="AB113" s="228" t="str">
        <f t="shared" si="7"/>
        <v>TantalumJiujiang Zhongao Tantalum &amp; Niobium Co., Ltd.</v>
      </c>
    </row>
    <row r="114" spans="1:28" s="227" customFormat="1" ht="100.8">
      <c r="A114" s="181" t="s">
        <v>15848</v>
      </c>
      <c r="B114" s="182" t="s">
        <v>1100</v>
      </c>
      <c r="C114" s="186" t="s">
        <v>15849</v>
      </c>
      <c r="D114" s="230"/>
      <c r="E114" s="182" t="s">
        <v>1069</v>
      </c>
      <c r="F114" s="182" t="s">
        <v>15848</v>
      </c>
      <c r="G114" s="182" t="s">
        <v>13177</v>
      </c>
      <c r="H114" s="183">
        <v>0</v>
      </c>
      <c r="I114" s="184" t="s">
        <v>15850</v>
      </c>
      <c r="J114" s="184" t="s">
        <v>13536</v>
      </c>
      <c r="K114" s="224"/>
      <c r="L114" s="224"/>
      <c r="M114" s="224"/>
      <c r="N114" s="224"/>
      <c r="O114" s="224"/>
      <c r="P114" s="185"/>
      <c r="Q114" s="225"/>
      <c r="R114" s="182" t="s">
        <v>15849</v>
      </c>
      <c r="S114" s="181" t="str">
        <f t="shared" ca="1" si="11"/>
        <v>CN</v>
      </c>
      <c r="T114" s="181" t="str">
        <f ca="1">IF(B114="","",IF(ISERROR(MATCH($J114,[1]SorP!$B$1:$B$6279,0)),"",INDIRECT("'SorP'!$A$"&amp;MATCH($S114&amp;$J114,[1]SorP!C:C,0))))</f>
        <v>CN-GD</v>
      </c>
      <c r="U114" s="201"/>
      <c r="V114" s="226">
        <f>IF(C114="",NA(),IF(OR(C114="Smelter not listed",C114="Smelter not yet identified"),MATCH($B114&amp;$D114,'[1]Smelter Look-up'!$J:$J,0),MATCH($B114&amp;$C114,'[1]Smelter Look-up'!$J:$J,0)))</f>
        <v>381</v>
      </c>
      <c r="X114" s="227">
        <f t="shared" si="6"/>
        <v>0</v>
      </c>
      <c r="AB114" s="228" t="str">
        <f t="shared" si="7"/>
        <v>TantalumXinXing HaoRong Electronic Material Co., Ltd.</v>
      </c>
    </row>
    <row r="115" spans="1:28" s="227" customFormat="1" ht="88.2">
      <c r="A115" s="181" t="s">
        <v>1363</v>
      </c>
      <c r="B115" s="182" t="s">
        <v>1100</v>
      </c>
      <c r="C115" s="186" t="s">
        <v>2125</v>
      </c>
      <c r="D115" s="230"/>
      <c r="E115" s="182" t="s">
        <v>1069</v>
      </c>
      <c r="F115" s="182" t="s">
        <v>1363</v>
      </c>
      <c r="G115" s="182" t="s">
        <v>13177</v>
      </c>
      <c r="H115" s="183">
        <v>0</v>
      </c>
      <c r="I115" s="184" t="s">
        <v>1704</v>
      </c>
      <c r="J115" s="184" t="s">
        <v>13531</v>
      </c>
      <c r="K115" s="224"/>
      <c r="L115" s="224"/>
      <c r="M115" s="224"/>
      <c r="N115" s="224"/>
      <c r="O115" s="224"/>
      <c r="P115" s="185"/>
      <c r="Q115" s="225"/>
      <c r="R115" s="182" t="s">
        <v>2125</v>
      </c>
      <c r="S115" s="181" t="str">
        <f t="shared" ca="1" si="11"/>
        <v>CN</v>
      </c>
      <c r="T115" s="181" t="str">
        <f ca="1">IF(B115="","",IF(ISERROR(MATCH($J115,[1]SorP!$B$1:$B$6279,0)),"",INDIRECT("'SorP'!$A$"&amp;MATCH($S115&amp;$J115,[1]SorP!C:C,0))))</f>
        <v>CN-JX</v>
      </c>
      <c r="U115" s="201"/>
      <c r="V115" s="226">
        <f>IF(C115="",NA(),IF(OR(C115="Smelter not listed",C115="Smelter not yet identified"),MATCH($B115&amp;$D115,'[1]Smelter Look-up'!$J:$J,0),MATCH($B115&amp;$C115,'[1]Smelter Look-up'!$J:$J,0)))</f>
        <v>339</v>
      </c>
      <c r="X115" s="227">
        <f t="shared" si="6"/>
        <v>0</v>
      </c>
      <c r="AB115" s="228" t="str">
        <f t="shared" si="7"/>
        <v>TantalumJiangxi Dinghai Tantalum &amp; Niobium Co., Ltd.</v>
      </c>
    </row>
    <row r="116" spans="1:28" s="227" customFormat="1" ht="50.4">
      <c r="A116" s="181" t="s">
        <v>1388</v>
      </c>
      <c r="B116" s="182" t="s">
        <v>1100</v>
      </c>
      <c r="C116" s="186" t="s">
        <v>14950</v>
      </c>
      <c r="D116" s="230"/>
      <c r="E116" s="182" t="s">
        <v>1082</v>
      </c>
      <c r="F116" s="182" t="s">
        <v>1388</v>
      </c>
      <c r="G116" s="182" t="s">
        <v>13177</v>
      </c>
      <c r="H116" s="183">
        <v>0</v>
      </c>
      <c r="I116" s="184" t="s">
        <v>1705</v>
      </c>
      <c r="J116" s="184" t="s">
        <v>1706</v>
      </c>
      <c r="K116" s="224"/>
      <c r="L116" s="224"/>
      <c r="M116" s="224"/>
      <c r="N116" s="224"/>
      <c r="O116" s="224"/>
      <c r="P116" s="185"/>
      <c r="Q116" s="225"/>
      <c r="R116" s="182" t="s">
        <v>14950</v>
      </c>
      <c r="S116" s="181" t="str">
        <f t="shared" ca="1" si="11"/>
        <v>MX</v>
      </c>
      <c r="T116" s="181" t="str">
        <f ca="1">IF(B116="","",IF(ISERROR(MATCH($J116,[1]SorP!$B$1:$B$6279,0)),"",INDIRECT("'SorP'!$A$"&amp;MATCH($S116&amp;$J116,[1]SorP!C:C,0))))</f>
        <v>MX-TAM</v>
      </c>
      <c r="U116" s="201"/>
      <c r="V116" s="226">
        <f>IF(C116="",NA(),IF(OR(C116="Smelter not listed",C116="Smelter not yet identified"),MATCH($B116&amp;$D116,'[1]Smelter Look-up'!$J:$J,0),MATCH($B116&amp;$C116,'[1]Smelter Look-up'!$J:$J,0)))</f>
        <v>346</v>
      </c>
      <c r="X116" s="227">
        <f t="shared" si="6"/>
        <v>0</v>
      </c>
      <c r="AB116" s="228" t="str">
        <f t="shared" si="7"/>
        <v>TantalumKEMET de Mexico</v>
      </c>
    </row>
    <row r="117" spans="1:28" s="227" customFormat="1" ht="50.4">
      <c r="A117" s="181" t="s">
        <v>1380</v>
      </c>
      <c r="B117" s="182" t="s">
        <v>1100</v>
      </c>
      <c r="C117" s="186" t="s">
        <v>14946</v>
      </c>
      <c r="D117" s="230"/>
      <c r="E117" s="182" t="s">
        <v>859</v>
      </c>
      <c r="F117" s="182" t="s">
        <v>1380</v>
      </c>
      <c r="G117" s="182" t="s">
        <v>13177</v>
      </c>
      <c r="H117" s="183">
        <v>0</v>
      </c>
      <c r="I117" s="184" t="s">
        <v>1707</v>
      </c>
      <c r="J117" s="184" t="s">
        <v>1708</v>
      </c>
      <c r="K117" s="224"/>
      <c r="L117" s="224"/>
      <c r="M117" s="224"/>
      <c r="N117" s="224"/>
      <c r="O117" s="224"/>
      <c r="P117" s="185"/>
      <c r="Q117" s="225"/>
      <c r="R117" s="182" t="s">
        <v>14946</v>
      </c>
      <c r="S117" s="181" t="str">
        <f t="shared" ca="1" si="11"/>
        <v>TH</v>
      </c>
      <c r="T117" s="181" t="str">
        <f ca="1">IF(B117="","",IF(ISERROR(MATCH($J117,[1]SorP!$B$1:$B$6279,0)),"",INDIRECT("'SorP'!$A$"&amp;MATCH($S117&amp;$J117,[1]SorP!C:C,0))))</f>
        <v>TH-21</v>
      </c>
      <c r="U117" s="201"/>
      <c r="V117" s="226">
        <f>IF(C117="",NA(),IF(OR(C117="Smelter not listed",C117="Smelter not yet identified"),MATCH($B117&amp;$D117,'[1]Smelter Look-up'!$J:$J,0),MATCH($B117&amp;$C117,'[1]Smelter Look-up'!$J:$J,0)))</f>
        <v>373</v>
      </c>
      <c r="X117" s="227">
        <f t="shared" si="6"/>
        <v>0</v>
      </c>
      <c r="AB117" s="228" t="str">
        <f t="shared" si="7"/>
        <v>TantalumTANIOBIS Co., Ltd.</v>
      </c>
    </row>
    <row r="118" spans="1:28" s="227" customFormat="1" ht="50.4">
      <c r="A118" s="181" t="s">
        <v>1381</v>
      </c>
      <c r="B118" s="182" t="s">
        <v>1100</v>
      </c>
      <c r="C118" s="186" t="s">
        <v>14949</v>
      </c>
      <c r="D118" s="230"/>
      <c r="E118" s="182" t="s">
        <v>1070</v>
      </c>
      <c r="F118" s="182" t="s">
        <v>1381</v>
      </c>
      <c r="G118" s="182" t="s">
        <v>13177</v>
      </c>
      <c r="H118" s="183">
        <v>0</v>
      </c>
      <c r="I118" s="184" t="s">
        <v>1709</v>
      </c>
      <c r="J118" s="184" t="s">
        <v>4197</v>
      </c>
      <c r="K118" s="224"/>
      <c r="L118" s="224"/>
      <c r="M118" s="224"/>
      <c r="N118" s="224"/>
      <c r="O118" s="224"/>
      <c r="P118" s="185"/>
      <c r="Q118" s="225"/>
      <c r="R118" s="182" t="s">
        <v>14949</v>
      </c>
      <c r="S118" s="181" t="str">
        <f t="shared" ca="1" si="11"/>
        <v>DE</v>
      </c>
      <c r="T118" s="181" t="str">
        <f ca="1">IF(B118="","",IF(ISERROR(MATCH($J118,[1]SorP!$B$1:$B$6279,0)),"",INDIRECT("'SorP'!$A$"&amp;MATCH($S118&amp;$J118,[1]SorP!C:C,0))))</f>
        <v>DE-NI</v>
      </c>
      <c r="U118" s="201"/>
      <c r="V118" s="226">
        <f>IF(C118="",NA(),IF(OR(C118="Smelter not listed",C118="Smelter not yet identified"),MATCH($B118&amp;$D118,'[1]Smelter Look-up'!$J:$J,0),MATCH($B118&amp;$C118,'[1]Smelter Look-up'!$J:$J,0)))</f>
        <v>374</v>
      </c>
      <c r="X118" s="227">
        <f t="shared" si="6"/>
        <v>0</v>
      </c>
      <c r="AB118" s="228" t="str">
        <f t="shared" si="7"/>
        <v>TantalumTANIOBIS GmbH</v>
      </c>
    </row>
    <row r="119" spans="1:28" s="227" customFormat="1" ht="63">
      <c r="A119" s="181" t="s">
        <v>1383</v>
      </c>
      <c r="B119" s="182" t="s">
        <v>1100</v>
      </c>
      <c r="C119" s="186" t="s">
        <v>15338</v>
      </c>
      <c r="D119" s="230"/>
      <c r="E119" s="182" t="s">
        <v>2384</v>
      </c>
      <c r="F119" s="182" t="s">
        <v>1383</v>
      </c>
      <c r="G119" s="182" t="s">
        <v>13177</v>
      </c>
      <c r="H119" s="183">
        <v>0</v>
      </c>
      <c r="I119" s="184" t="s">
        <v>1711</v>
      </c>
      <c r="J119" s="184" t="s">
        <v>1591</v>
      </c>
      <c r="K119" s="224"/>
      <c r="L119" s="224"/>
      <c r="M119" s="224"/>
      <c r="N119" s="224"/>
      <c r="O119" s="224"/>
      <c r="P119" s="185"/>
      <c r="Q119" s="225"/>
      <c r="R119" s="182" t="s">
        <v>15338</v>
      </c>
      <c r="S119" s="181" t="str">
        <f t="shared" ca="1" si="11"/>
        <v>US</v>
      </c>
      <c r="T119" s="181" t="str">
        <f ca="1">IF(B119="","",IF(ISERROR(MATCH($J119,[1]SorP!$B$1:$B$6279,0)),"",INDIRECT("'SorP'!$A$"&amp;MATCH($S119&amp;$J119,[1]SorP!C:C,0))))</f>
        <v>US-MA</v>
      </c>
      <c r="U119" s="201"/>
      <c r="V119" s="226">
        <f>IF(C119="",NA(),IF(OR(C119="Smelter not listed",C119="Smelter not yet identified"),MATCH($B119&amp;$D119,'[1]Smelter Look-up'!$J:$J,0),MATCH($B119&amp;$C119,'[1]Smelter Look-up'!$J:$J,0)))</f>
        <v>348</v>
      </c>
      <c r="X119" s="227">
        <f t="shared" si="6"/>
        <v>0</v>
      </c>
      <c r="AB119" s="228" t="str">
        <f t="shared" si="7"/>
        <v>TantalumMaterion Newton Inc.</v>
      </c>
    </row>
    <row r="120" spans="1:28" s="227" customFormat="1" ht="63">
      <c r="A120" s="181" t="s">
        <v>1385</v>
      </c>
      <c r="B120" s="182" t="s">
        <v>1100</v>
      </c>
      <c r="C120" s="186" t="s">
        <v>14947</v>
      </c>
      <c r="D120" s="230"/>
      <c r="E120" s="182" t="s">
        <v>1077</v>
      </c>
      <c r="F120" s="182" t="s">
        <v>1385</v>
      </c>
      <c r="G120" s="182" t="s">
        <v>13177</v>
      </c>
      <c r="H120" s="183">
        <v>0</v>
      </c>
      <c r="I120" s="184" t="s">
        <v>15851</v>
      </c>
      <c r="J120" s="184" t="s">
        <v>1712</v>
      </c>
      <c r="K120" s="224"/>
      <c r="L120" s="224"/>
      <c r="M120" s="224"/>
      <c r="N120" s="224"/>
      <c r="O120" s="224"/>
      <c r="P120" s="185"/>
      <c r="Q120" s="225"/>
      <c r="R120" s="182" t="s">
        <v>14947</v>
      </c>
      <c r="S120" s="181" t="str">
        <f t="shared" ca="1" si="11"/>
        <v>JP</v>
      </c>
      <c r="T120" s="181" t="str">
        <f ca="1">IF(B120="","",IF(ISERROR(MATCH($J120,[1]SorP!$B$1:$B$6279,0)),"",INDIRECT("'SorP'!$A$"&amp;MATCH($S120&amp;$J120,[1]SorP!C:C,0))))</f>
        <v>JP-08</v>
      </c>
      <c r="U120" s="201"/>
      <c r="V120" s="226">
        <f>IF(C120="",NA(),IF(OR(C120="Smelter not listed",C120="Smelter not yet identified"),MATCH($B120&amp;$D120,'[1]Smelter Look-up'!$J:$J,0),MATCH($B120&amp;$C120,'[1]Smelter Look-up'!$J:$J,0)))</f>
        <v>375</v>
      </c>
      <c r="X120" s="227">
        <f t="shared" si="6"/>
        <v>0</v>
      </c>
      <c r="AB120" s="228" t="str">
        <f t="shared" si="7"/>
        <v>TantalumTANIOBIS Japan Co., Ltd.</v>
      </c>
    </row>
    <row r="121" spans="1:28" s="227" customFormat="1" ht="75.599999999999994">
      <c r="A121" s="181" t="s">
        <v>1386</v>
      </c>
      <c r="B121" s="182" t="s">
        <v>1100</v>
      </c>
      <c r="C121" s="186" t="s">
        <v>14948</v>
      </c>
      <c r="D121" s="230"/>
      <c r="E121" s="182" t="s">
        <v>1070</v>
      </c>
      <c r="F121" s="182" t="s">
        <v>1386</v>
      </c>
      <c r="G121" s="182" t="s">
        <v>13177</v>
      </c>
      <c r="H121" s="183">
        <v>0</v>
      </c>
      <c r="I121" s="184" t="s">
        <v>1710</v>
      </c>
      <c r="J121" s="184" t="s">
        <v>1511</v>
      </c>
      <c r="K121" s="224"/>
      <c r="L121" s="224"/>
      <c r="M121" s="224"/>
      <c r="N121" s="224"/>
      <c r="O121" s="224"/>
      <c r="P121" s="185"/>
      <c r="Q121" s="225"/>
      <c r="R121" s="182" t="s">
        <v>14948</v>
      </c>
      <c r="S121" s="181" t="str">
        <f t="shared" ca="1" si="11"/>
        <v>DE</v>
      </c>
      <c r="T121" s="181" t="str">
        <f ca="1">IF(B121="","",IF(ISERROR(MATCH($J121,[1]SorP!$B$1:$B$6279,0)),"",INDIRECT("'SorP'!$A$"&amp;MATCH($S121&amp;$J121,[1]SorP!C:C,0))))</f>
        <v>DE-BW</v>
      </c>
      <c r="U121" s="201"/>
      <c r="V121" s="226">
        <f>IF(C121="",NA(),IF(OR(C121="Smelter not listed",C121="Smelter not yet identified"),MATCH($B121&amp;$D121,'[1]Smelter Look-up'!$J:$J,0),MATCH($B121&amp;$C121,'[1]Smelter Look-up'!$J:$J,0)))</f>
        <v>376</v>
      </c>
      <c r="X121" s="227">
        <f t="shared" si="6"/>
        <v>0</v>
      </c>
      <c r="AB121" s="228" t="str">
        <f t="shared" si="7"/>
        <v>TantalumTANIOBIS Smelting GmbH &amp; Co. KG</v>
      </c>
    </row>
    <row r="122" spans="1:28" s="227" customFormat="1" ht="75.599999999999994">
      <c r="A122" s="181" t="s">
        <v>1378</v>
      </c>
      <c r="B122" s="182" t="s">
        <v>1100</v>
      </c>
      <c r="C122" s="186" t="s">
        <v>1377</v>
      </c>
      <c r="D122" s="230"/>
      <c r="E122" s="182" t="s">
        <v>2384</v>
      </c>
      <c r="F122" s="182" t="s">
        <v>1378</v>
      </c>
      <c r="G122" s="182" t="s">
        <v>13177</v>
      </c>
      <c r="H122" s="183">
        <v>0</v>
      </c>
      <c r="I122" s="184" t="s">
        <v>1713</v>
      </c>
      <c r="J122" s="184" t="s">
        <v>1699</v>
      </c>
      <c r="K122" s="224"/>
      <c r="L122" s="224"/>
      <c r="M122" s="224"/>
      <c r="N122" s="224"/>
      <c r="O122" s="224"/>
      <c r="P122" s="185"/>
      <c r="Q122" s="225"/>
      <c r="R122" s="182" t="s">
        <v>1377</v>
      </c>
      <c r="S122" s="181" t="str">
        <f t="shared" ca="1" si="11"/>
        <v>US</v>
      </c>
      <c r="T122" s="181" t="str">
        <f ca="1">IF(B122="","",IF(ISERROR(MATCH($J122,[1]SorP!$B$1:$B$6279,0)),"",INDIRECT("'SorP'!$A$"&amp;MATCH($S122&amp;$J122,[1]SorP!C:C,0))))</f>
        <v>US-PA</v>
      </c>
      <c r="U122" s="201"/>
      <c r="V122" s="226">
        <f>IF(C122="",NA(),IF(OR(C122="Smelter not listed",C122="Smelter not yet identified"),MATCH($B122&amp;$D122,'[1]Smelter Look-up'!$J:$J,0),MATCH($B122&amp;$C122,'[1]Smelter Look-up'!$J:$J,0)))</f>
        <v>331</v>
      </c>
      <c r="X122" s="227">
        <f t="shared" si="6"/>
        <v>0</v>
      </c>
      <c r="AB122" s="228" t="str">
        <f t="shared" si="7"/>
        <v>TantalumGlobal Advanced Metals Boyertown</v>
      </c>
    </row>
    <row r="123" spans="1:28" s="227" customFormat="1" ht="63">
      <c r="A123" s="181" t="s">
        <v>1376</v>
      </c>
      <c r="B123" s="182" t="s">
        <v>1100</v>
      </c>
      <c r="C123" s="186" t="s">
        <v>1375</v>
      </c>
      <c r="D123" s="230"/>
      <c r="E123" s="182" t="s">
        <v>1077</v>
      </c>
      <c r="F123" s="182" t="s">
        <v>1376</v>
      </c>
      <c r="G123" s="182" t="s">
        <v>13177</v>
      </c>
      <c r="H123" s="183">
        <v>0</v>
      </c>
      <c r="I123" s="184" t="s">
        <v>1714</v>
      </c>
      <c r="J123" s="184" t="s">
        <v>1521</v>
      </c>
      <c r="K123" s="224"/>
      <c r="L123" s="224"/>
      <c r="M123" s="224"/>
      <c r="N123" s="224"/>
      <c r="O123" s="224"/>
      <c r="P123" s="185"/>
      <c r="Q123" s="225"/>
      <c r="R123" s="182" t="s">
        <v>1375</v>
      </c>
      <c r="S123" s="181" t="str">
        <f t="shared" ca="1" si="11"/>
        <v>JP</v>
      </c>
      <c r="T123" s="181" t="str">
        <f ca="1">IF(B123="","",IF(ISERROR(MATCH($J123,[1]SorP!$B$1:$B$6279,0)),"",INDIRECT("'SorP'!$A$"&amp;MATCH($S123&amp;$J123,[1]SorP!C:C,0))))</f>
        <v>JP-07</v>
      </c>
      <c r="U123" s="201"/>
      <c r="V123" s="226">
        <f>IF(C123="",NA(),IF(OR(C123="Smelter not listed",C123="Smelter not yet identified"),MATCH($B123&amp;$D123,'[1]Smelter Look-up'!$J:$J,0),MATCH($B123&amp;$C123,'[1]Smelter Look-up'!$J:$J,0)))</f>
        <v>330</v>
      </c>
      <c r="X123" s="227">
        <f t="shared" si="6"/>
        <v>0</v>
      </c>
      <c r="AB123" s="228" t="str">
        <f t="shared" si="7"/>
        <v>TantalumGlobal Advanced Metals Aizu</v>
      </c>
    </row>
    <row r="124" spans="1:28" s="227" customFormat="1" ht="75.599999999999994">
      <c r="A124" s="181" t="s">
        <v>1716</v>
      </c>
      <c r="B124" s="182" t="s">
        <v>1100</v>
      </c>
      <c r="C124" s="186" t="s">
        <v>12381</v>
      </c>
      <c r="D124" s="230"/>
      <c r="E124" s="182" t="s">
        <v>1065</v>
      </c>
      <c r="F124" s="182" t="s">
        <v>1716</v>
      </c>
      <c r="G124" s="182" t="s">
        <v>13177</v>
      </c>
      <c r="H124" s="183">
        <v>0</v>
      </c>
      <c r="I124" s="184" t="s">
        <v>1683</v>
      </c>
      <c r="J124" s="184" t="s">
        <v>1717</v>
      </c>
      <c r="K124" s="224"/>
      <c r="L124" s="224"/>
      <c r="M124" s="224"/>
      <c r="N124" s="224"/>
      <c r="O124" s="224"/>
      <c r="P124" s="185"/>
      <c r="Q124" s="225"/>
      <c r="R124" s="182" t="s">
        <v>12381</v>
      </c>
      <c r="S124" s="181" t="str">
        <f t="shared" ref="S124:S138" ca="1" si="12">IF(B124="","",IF(ISERROR(MATCH($E124,CL,0)),"Unknown",INDIRECT("'C'!$A$"&amp;MATCH($E124,CL,0)+1)))</f>
        <v>BR</v>
      </c>
      <c r="T124" s="181" t="str">
        <f ca="1">IF(B124="","",IF(ISERROR(MATCH($J124,[1]SorP!$B$1:$B$6279,0)),"",INDIRECT("'SorP'!$A$"&amp;MATCH($S124&amp;$J124,[1]SorP!C:C,0))))</f>
        <v>BR-MG</v>
      </c>
      <c r="U124" s="201"/>
      <c r="V124" s="226">
        <f>IF(C124="",NA(),IF(OR(C124="Smelter not listed",C124="Smelter not yet identified"),MATCH($B124&amp;$D124,'[1]Smelter Look-up'!$J:$J,0),MATCH($B124&amp;$C124,'[1]Smelter Look-up'!$J:$J,0)))</f>
        <v>363</v>
      </c>
      <c r="X124" s="227">
        <f t="shared" si="6"/>
        <v>0</v>
      </c>
      <c r="AB124" s="228" t="str">
        <f t="shared" si="7"/>
        <v>TantalumResind Industria e Comercio Ltda.</v>
      </c>
    </row>
    <row r="125" spans="1:28" s="227" customFormat="1" ht="75.599999999999994">
      <c r="A125" s="181" t="s">
        <v>2222</v>
      </c>
      <c r="B125" s="182" t="s">
        <v>1100</v>
      </c>
      <c r="C125" s="186" t="s">
        <v>2221</v>
      </c>
      <c r="D125" s="230"/>
      <c r="E125" s="182" t="s">
        <v>1069</v>
      </c>
      <c r="F125" s="182" t="s">
        <v>2222</v>
      </c>
      <c r="G125" s="182" t="s">
        <v>13177</v>
      </c>
      <c r="H125" s="183">
        <v>0</v>
      </c>
      <c r="I125" s="184" t="s">
        <v>1701</v>
      </c>
      <c r="J125" s="184" t="s">
        <v>13531</v>
      </c>
      <c r="K125" s="224"/>
      <c r="L125" s="224"/>
      <c r="M125" s="224"/>
      <c r="N125" s="224"/>
      <c r="O125" s="224"/>
      <c r="P125" s="185"/>
      <c r="Q125" s="225"/>
      <c r="R125" s="182" t="s">
        <v>2221</v>
      </c>
      <c r="S125" s="181" t="str">
        <f t="shared" ca="1" si="12"/>
        <v>CN</v>
      </c>
      <c r="T125" s="181" t="str">
        <f ca="1">IF(B125="","",IF(ISERROR(MATCH($J125,[1]SorP!$B$1:$B$6279,0)),"",INDIRECT("'SorP'!$A$"&amp;MATCH($S125&amp;$J125,[1]SorP!C:C,0))))</f>
        <v>CN-JX</v>
      </c>
      <c r="U125" s="201"/>
      <c r="V125" s="226">
        <f>IF(C125="",NA(),IF(OR(C125="Smelter not listed",C125="Smelter not yet identified"),MATCH($B125&amp;$D125,'[1]Smelter Look-up'!$J:$J,0),MATCH($B125&amp;$C125,'[1]Smelter Look-up'!$J:$J,0)))</f>
        <v>340</v>
      </c>
      <c r="X125" s="227">
        <f t="shared" si="6"/>
        <v>0</v>
      </c>
      <c r="AB125" s="228" t="str">
        <f t="shared" si="7"/>
        <v>TantalumJiangxi Tuohong New Raw Material</v>
      </c>
    </row>
    <row r="126" spans="1:28" s="227" customFormat="1" ht="113.4">
      <c r="A126" s="181" t="s">
        <v>14952</v>
      </c>
      <c r="B126" s="182" t="s">
        <v>1100</v>
      </c>
      <c r="C126" s="186" t="s">
        <v>15302</v>
      </c>
      <c r="D126" s="230"/>
      <c r="E126" s="182" t="s">
        <v>1069</v>
      </c>
      <c r="F126" s="182" t="s">
        <v>14952</v>
      </c>
      <c r="G126" s="182" t="s">
        <v>13177</v>
      </c>
      <c r="H126" s="183">
        <v>0</v>
      </c>
      <c r="I126" s="184" t="s">
        <v>15852</v>
      </c>
      <c r="J126" s="184" t="s">
        <v>13544</v>
      </c>
      <c r="K126" s="224"/>
      <c r="L126" s="224"/>
      <c r="M126" s="224"/>
      <c r="N126" s="224"/>
      <c r="O126" s="224"/>
      <c r="P126" s="185"/>
      <c r="Q126" s="225"/>
      <c r="R126" s="182" t="s">
        <v>15302</v>
      </c>
      <c r="S126" s="181" t="str">
        <f t="shared" ca="1" si="12"/>
        <v>CN</v>
      </c>
      <c r="T126" s="181" t="str">
        <f ca="1">IF(B126="","",IF(ISERROR(MATCH($J126,[1]SorP!$B$1:$B$6279,0)),"",INDIRECT("'SorP'!$A$"&amp;MATCH($S126&amp;$J126,[1]SorP!C:C,0))))</f>
        <v>CN-JS</v>
      </c>
      <c r="U126" s="201"/>
      <c r="V126" s="226">
        <f>IF(C126="",NA(),IF(OR(C126="Smelter not listed",C126="Smelter not yet identified"),MATCH($B126&amp;$D126,'[1]Smelter Look-up'!$J:$J,0),MATCH($B126&amp;$C126,'[1]Smelter Look-up'!$J:$J,0)))</f>
        <v>367</v>
      </c>
      <c r="X126" s="227">
        <f t="shared" si="6"/>
        <v>0</v>
      </c>
      <c r="AB126" s="228" t="str">
        <f t="shared" si="7"/>
        <v>TantalumRFH Yancheng Jinye New Material Technology Co., Ltd.</v>
      </c>
    </row>
    <row r="127" spans="1:28" s="227" customFormat="1" ht="37.799999999999997">
      <c r="A127" s="181" t="s">
        <v>15340</v>
      </c>
      <c r="B127" s="182" t="s">
        <v>1100</v>
      </c>
      <c r="C127" s="186" t="s">
        <v>15339</v>
      </c>
      <c r="D127" s="230"/>
      <c r="E127" s="182" t="s">
        <v>13050</v>
      </c>
      <c r="F127" s="182" t="s">
        <v>15340</v>
      </c>
      <c r="G127" s="182" t="s">
        <v>13177</v>
      </c>
      <c r="H127" s="183">
        <v>0</v>
      </c>
      <c r="I127" s="184" t="s">
        <v>13785</v>
      </c>
      <c r="J127" s="184" t="s">
        <v>10012</v>
      </c>
      <c r="K127" s="224"/>
      <c r="L127" s="224"/>
      <c r="M127" s="224"/>
      <c r="N127" s="224"/>
      <c r="O127" s="224"/>
      <c r="P127" s="185"/>
      <c r="Q127" s="225"/>
      <c r="R127" s="182" t="s">
        <v>15339</v>
      </c>
      <c r="S127" s="181" t="str">
        <f t="shared" ca="1" si="12"/>
        <v>RW</v>
      </c>
      <c r="T127" s="181" t="str">
        <f ca="1">IF(B127="","",IF(ISERROR(MATCH($J127,[1]SorP!$B$1:$B$6279,0)),"",INDIRECT("'SorP'!$A$"&amp;MATCH($S127&amp;$J127,[1]SorP!C:C,0))))</f>
        <v>RW-01</v>
      </c>
      <c r="U127" s="201"/>
      <c r="V127" s="226">
        <f>IF(C127="",NA(),IF(OR(C127="Smelter not listed",C127="Smelter not yet identified"),MATCH($B127&amp;$D127,'[1]Smelter Look-up'!$J:$J,0),MATCH($B127&amp;$C127,'[1]Smelter Look-up'!$J:$J,0)))</f>
        <v>360</v>
      </c>
      <c r="X127" s="227">
        <f t="shared" si="6"/>
        <v>0</v>
      </c>
      <c r="AB127" s="228" t="str">
        <f t="shared" si="7"/>
        <v>TantalumPowerX Ltd.</v>
      </c>
    </row>
    <row r="128" spans="1:28" s="227" customFormat="1" ht="100.8">
      <c r="A128" s="181" t="s">
        <v>2230</v>
      </c>
      <c r="B128" s="182" t="s">
        <v>1099</v>
      </c>
      <c r="C128" s="186" t="s">
        <v>2287</v>
      </c>
      <c r="D128" s="230"/>
      <c r="E128" s="182" t="s">
        <v>1069</v>
      </c>
      <c r="F128" s="182" t="s">
        <v>2230</v>
      </c>
      <c r="G128" s="182" t="s">
        <v>13177</v>
      </c>
      <c r="H128" s="183">
        <v>0</v>
      </c>
      <c r="I128" s="184" t="s">
        <v>1733</v>
      </c>
      <c r="J128" s="184" t="s">
        <v>13535</v>
      </c>
      <c r="K128" s="224"/>
      <c r="L128" s="224"/>
      <c r="M128" s="224"/>
      <c r="N128" s="224"/>
      <c r="O128" s="224"/>
      <c r="P128" s="185"/>
      <c r="Q128" s="225"/>
      <c r="R128" s="182" t="s">
        <v>2287</v>
      </c>
      <c r="S128" s="181" t="str">
        <f t="shared" ca="1" si="12"/>
        <v>CN</v>
      </c>
      <c r="T128" s="181" t="str">
        <f ca="1">IF(B128="","",IF(ISERROR(MATCH($J128,[1]SorP!$B$1:$B$6279,0)),"",INDIRECT("'SorP'!$A$"&amp;MATCH($S128&amp;$J128,[1]SorP!C:C,0))))</f>
        <v>CN-HN</v>
      </c>
      <c r="U128" s="201"/>
      <c r="V128" s="226">
        <f>IF(C128="",NA(),IF(OR(C128="Smelter not listed",C128="Smelter not yet identified"),MATCH($B128&amp;$D128,'[1]Smelter Look-up'!$J:$J,0),MATCH($B128&amp;$C128,'[1]Smelter Look-up'!$J:$J,0)))</f>
        <v>400</v>
      </c>
      <c r="X128" s="227">
        <f t="shared" si="6"/>
        <v>0</v>
      </c>
      <c r="AB128" s="228" t="str">
        <f t="shared" si="7"/>
        <v>TinChenzhou Yunxiang Mining and Metallurgy Co., Ltd.</v>
      </c>
    </row>
    <row r="129" spans="1:28" s="227" customFormat="1" ht="25.2">
      <c r="A129" s="181" t="s">
        <v>744</v>
      </c>
      <c r="B129" s="182" t="s">
        <v>1099</v>
      </c>
      <c r="C129" s="186" t="s">
        <v>15853</v>
      </c>
      <c r="D129" s="230"/>
      <c r="E129" s="182" t="s">
        <v>2384</v>
      </c>
      <c r="F129" s="182" t="s">
        <v>744</v>
      </c>
      <c r="G129" s="182" t="s">
        <v>13177</v>
      </c>
      <c r="H129" s="183">
        <v>0</v>
      </c>
      <c r="I129" s="184" t="s">
        <v>1719</v>
      </c>
      <c r="J129" s="184" t="s">
        <v>1699</v>
      </c>
      <c r="K129" s="224"/>
      <c r="L129" s="224"/>
      <c r="M129" s="224"/>
      <c r="N129" s="224"/>
      <c r="O129" s="224"/>
      <c r="P129" s="185"/>
      <c r="Q129" s="225"/>
      <c r="R129" s="182" t="s">
        <v>15853</v>
      </c>
      <c r="S129" s="181" t="str">
        <f t="shared" ca="1" si="12"/>
        <v>US</v>
      </c>
      <c r="T129" s="181" t="str">
        <f ca="1">IF(B129="","",IF(ISERROR(MATCH($J129,[1]SorP!$B$1:$B$6279,0)),"",INDIRECT("'SorP'!$A$"&amp;MATCH($S129&amp;$J129,[1]SorP!C:C,0))))</f>
        <v>US-PA</v>
      </c>
      <c r="U129" s="201"/>
      <c r="V129" s="226">
        <f>IF(C129="",NA(),IF(OR(C129="Smelter not listed",C129="Smelter not yet identified"),MATCH($B129&amp;$D129,'[1]Smelter Look-up'!$J:$J,0),MATCH($B129&amp;$C129,'[1]Smelter Look-up'!$J:$J,0)))</f>
        <v>389</v>
      </c>
      <c r="X129" s="227">
        <f t="shared" si="6"/>
        <v>0</v>
      </c>
      <c r="AB129" s="228" t="str">
        <f t="shared" si="7"/>
        <v>TinAlpha</v>
      </c>
    </row>
    <row r="130" spans="1:28" s="227" customFormat="1" ht="63">
      <c r="A130" s="181" t="s">
        <v>15854</v>
      </c>
      <c r="B130" s="182" t="s">
        <v>1099</v>
      </c>
      <c r="C130" s="186" t="s">
        <v>15855</v>
      </c>
      <c r="D130" s="230"/>
      <c r="E130" s="182" t="s">
        <v>1074</v>
      </c>
      <c r="F130" s="182" t="s">
        <v>15854</v>
      </c>
      <c r="G130" s="182" t="s">
        <v>13177</v>
      </c>
      <c r="H130" s="183">
        <v>0</v>
      </c>
      <c r="I130" s="184" t="s">
        <v>15856</v>
      </c>
      <c r="J130" s="184" t="s">
        <v>12799</v>
      </c>
      <c r="K130" s="224"/>
      <c r="L130" s="224"/>
      <c r="M130" s="224"/>
      <c r="N130" s="224"/>
      <c r="O130" s="224"/>
      <c r="P130" s="185"/>
      <c r="Q130" s="225"/>
      <c r="R130" s="182" t="s">
        <v>15855</v>
      </c>
      <c r="S130" s="181" t="str">
        <f t="shared" ca="1" si="12"/>
        <v>ID</v>
      </c>
      <c r="T130" s="181" t="str">
        <f ca="1">IF(B130="","",IF(ISERROR(MATCH($J130,[1]SorP!$B$1:$B$6279,0)),"",INDIRECT("'SorP'!$A$"&amp;MATCH($S130&amp;$J130,[1]SorP!C:C,0))))</f>
        <v>ID-BB</v>
      </c>
      <c r="U130" s="201"/>
      <c r="V130" s="226">
        <f>IF(C130="",NA(),IF(OR(C130="Smelter not listed",C130="Smelter not yet identified"),MATCH($B130&amp;$D130,'[1]Smelter Look-up'!$J:$J,0),MATCH($B130&amp;$C130,'[1]Smelter Look-up'!$J:$J,0)))</f>
        <v>486</v>
      </c>
      <c r="X130" s="227">
        <f t="shared" si="6"/>
        <v>0</v>
      </c>
      <c r="AB130" s="228" t="str">
        <f t="shared" si="7"/>
        <v>TinPT Aries Kencana Sejahtera</v>
      </c>
    </row>
    <row r="131" spans="1:28" s="227" customFormat="1" ht="63">
      <c r="A131" s="181" t="s">
        <v>15345</v>
      </c>
      <c r="B131" s="182" t="s">
        <v>1099</v>
      </c>
      <c r="C131" s="186" t="s">
        <v>15344</v>
      </c>
      <c r="D131" s="230"/>
      <c r="E131" s="182" t="s">
        <v>1074</v>
      </c>
      <c r="F131" s="182" t="s">
        <v>15345</v>
      </c>
      <c r="G131" s="182" t="s">
        <v>13177</v>
      </c>
      <c r="H131" s="183">
        <v>0</v>
      </c>
      <c r="I131" s="184" t="s">
        <v>15351</v>
      </c>
      <c r="J131" s="184" t="s">
        <v>12799</v>
      </c>
      <c r="K131" s="224"/>
      <c r="L131" s="224"/>
      <c r="M131" s="224"/>
      <c r="N131" s="224"/>
      <c r="O131" s="224"/>
      <c r="P131" s="185"/>
      <c r="Q131" s="225"/>
      <c r="R131" s="182" t="s">
        <v>15344</v>
      </c>
      <c r="S131" s="181" t="str">
        <f t="shared" ca="1" si="12"/>
        <v>ID</v>
      </c>
      <c r="T131" s="181" t="str">
        <f ca="1">IF(B131="","",IF(ISERROR(MATCH($J131,[1]SorP!$B$1:$B$6279,0)),"",INDIRECT("'SorP'!$A$"&amp;MATCH($S131&amp;$J131,[1]SorP!C:C,0))))</f>
        <v>ID-BB</v>
      </c>
      <c r="U131" s="201"/>
      <c r="V131" s="226">
        <f>IF(C131="",NA(),IF(OR(C131="Smelter not listed",C131="Smelter not yet identified"),MATCH($B131&amp;$D131,'[1]Smelter Look-up'!$J:$J,0),MATCH($B131&amp;$C131,'[1]Smelter Look-up'!$J:$J,0)))</f>
        <v>503</v>
      </c>
      <c r="X131" s="227">
        <f t="shared" si="6"/>
        <v>0</v>
      </c>
      <c r="AB131" s="228" t="str">
        <f t="shared" si="7"/>
        <v>TinPT Premium Tin Indonesia</v>
      </c>
    </row>
    <row r="132" spans="1:28" s="227" customFormat="1" ht="20.399999999999999">
      <c r="A132" s="181" t="s">
        <v>1374</v>
      </c>
      <c r="B132" s="182" t="s">
        <v>1099</v>
      </c>
      <c r="C132" s="186" t="s">
        <v>877</v>
      </c>
      <c r="D132" s="230"/>
      <c r="E132" s="182" t="s">
        <v>1077</v>
      </c>
      <c r="F132" s="182" t="s">
        <v>1374</v>
      </c>
      <c r="G132" s="182" t="s">
        <v>13177</v>
      </c>
      <c r="H132" s="183">
        <v>0</v>
      </c>
      <c r="I132" s="184" t="s">
        <v>1541</v>
      </c>
      <c r="J132" s="184" t="s">
        <v>1542</v>
      </c>
      <c r="K132" s="224"/>
      <c r="L132" s="224"/>
      <c r="M132" s="224"/>
      <c r="N132" s="224"/>
      <c r="O132" s="224"/>
      <c r="P132" s="185"/>
      <c r="Q132" s="225"/>
      <c r="R132" s="182" t="s">
        <v>877</v>
      </c>
      <c r="S132" s="181" t="str">
        <f t="shared" ca="1" si="12"/>
        <v>JP</v>
      </c>
      <c r="T132" s="181" t="str">
        <f ca="1">IF(B132="","",IF(ISERROR(MATCH($J132,[1]SorP!$B$1:$B$6279,0)),"",INDIRECT("'SorP'!$A$"&amp;MATCH($S132&amp;$J132,[1]SorP!C:C,0))))</f>
        <v>JP-05</v>
      </c>
      <c r="U132" s="201"/>
      <c r="V132" s="226">
        <f>IF(C132="",NA(),IF(OR(C132="Smelter not listed",C132="Smelter not yet identified"),MATCH($B132&amp;$D132,'[1]Smelter Look-up'!$J:$J,0),MATCH($B132&amp;$C132,'[1]Smelter Look-up'!$J:$J,0)))</f>
        <v>417</v>
      </c>
      <c r="X132" s="227">
        <f t="shared" si="6"/>
        <v>0</v>
      </c>
      <c r="AB132" s="228" t="str">
        <f t="shared" si="7"/>
        <v>TinDowa</v>
      </c>
    </row>
    <row r="133" spans="1:28" s="227" customFormat="1" ht="37.799999999999997">
      <c r="A133" s="181" t="s">
        <v>745</v>
      </c>
      <c r="B133" s="182" t="s">
        <v>1099</v>
      </c>
      <c r="C133" s="186" t="s">
        <v>814</v>
      </c>
      <c r="D133" s="230"/>
      <c r="E133" s="182" t="s">
        <v>2382</v>
      </c>
      <c r="F133" s="182" t="s">
        <v>745</v>
      </c>
      <c r="G133" s="182" t="s">
        <v>13177</v>
      </c>
      <c r="H133" s="183">
        <v>0</v>
      </c>
      <c r="I133" s="184" t="s">
        <v>1728</v>
      </c>
      <c r="J133" s="184" t="s">
        <v>1728</v>
      </c>
      <c r="K133" s="224"/>
      <c r="L133" s="224"/>
      <c r="M133" s="224"/>
      <c r="N133" s="224"/>
      <c r="O133" s="224"/>
      <c r="P133" s="185"/>
      <c r="Q133" s="225"/>
      <c r="R133" s="182" t="s">
        <v>814</v>
      </c>
      <c r="S133" s="181" t="str">
        <f t="shared" ca="1" si="12"/>
        <v>BO</v>
      </c>
      <c r="T133" s="181" t="str">
        <f ca="1">IF(B133="","",IF(ISERROR(MATCH($J133,[1]SorP!$B$1:$B$6279,0)),"",INDIRECT("'SorP'!$A$"&amp;MATCH($S133&amp;$J133,[1]SorP!C:C,0))))</f>
        <v>BO-O</v>
      </c>
      <c r="U133" s="201"/>
      <c r="V133" s="226">
        <f>IF(C133="",NA(),IF(OR(C133="Smelter not listed",C133="Smelter not yet identified"),MATCH($B133&amp;$D133,'[1]Smelter Look-up'!$J:$J,0),MATCH($B133&amp;$C133,'[1]Smelter Look-up'!$J:$J,0)))</f>
        <v>421</v>
      </c>
      <c r="X133" s="227">
        <f t="shared" ref="X133:X196" si="13">IF(AND(C133="Smelter not listed",OR(LEN(D133)=0,LEN(E133)=0)),1,0)</f>
        <v>0</v>
      </c>
      <c r="AB133" s="228" t="str">
        <f t="shared" ref="AB133:AB196" si="14">B133&amp;C133</f>
        <v>TinEM Vinto</v>
      </c>
    </row>
    <row r="134" spans="1:28" s="227" customFormat="1" ht="50.4">
      <c r="A134" s="181" t="s">
        <v>746</v>
      </c>
      <c r="B134" s="182" t="s">
        <v>1099</v>
      </c>
      <c r="C134" s="186" t="s">
        <v>12373</v>
      </c>
      <c r="D134" s="230"/>
      <c r="E134" s="182" t="s">
        <v>1065</v>
      </c>
      <c r="F134" s="182" t="s">
        <v>746</v>
      </c>
      <c r="G134" s="182" t="s">
        <v>13177</v>
      </c>
      <c r="H134" s="183">
        <v>0</v>
      </c>
      <c r="I134" s="184" t="s">
        <v>1725</v>
      </c>
      <c r="J134" s="184" t="s">
        <v>1729</v>
      </c>
      <c r="K134" s="224"/>
      <c r="L134" s="224"/>
      <c r="M134" s="224"/>
      <c r="N134" s="224"/>
      <c r="O134" s="224"/>
      <c r="P134" s="185"/>
      <c r="Q134" s="225"/>
      <c r="R134" s="182" t="s">
        <v>12373</v>
      </c>
      <c r="S134" s="181" t="str">
        <f t="shared" ca="1" si="12"/>
        <v>BR</v>
      </c>
      <c r="T134" s="181" t="str">
        <f ca="1">IF(B134="","",IF(ISERROR(MATCH($J134,[1]SorP!$B$1:$B$6279,0)),"",INDIRECT("'SorP'!$A$"&amp;MATCH($S134&amp;$J134,[1]SorP!C:C,0))))</f>
        <v>BR-RO</v>
      </c>
      <c r="U134" s="201"/>
      <c r="V134" s="226">
        <f>IF(C134="",NA(),IF(OR(C134="Smelter not listed",C134="Smelter not yet identified"),MATCH($B134&amp;$D134,'[1]Smelter Look-up'!$J:$J,0),MATCH($B134&amp;$C134,'[1]Smelter Look-up'!$J:$J,0)))</f>
        <v>425</v>
      </c>
      <c r="X134" s="227">
        <f t="shared" si="13"/>
        <v>0</v>
      </c>
      <c r="AB134" s="228" t="str">
        <f t="shared" si="14"/>
        <v>TinEstanho de Rondonia S.A.</v>
      </c>
    </row>
    <row r="135" spans="1:28" s="227" customFormat="1" ht="25.2">
      <c r="A135" s="181" t="s">
        <v>747</v>
      </c>
      <c r="B135" s="182" t="s">
        <v>1099</v>
      </c>
      <c r="C135" s="186" t="s">
        <v>788</v>
      </c>
      <c r="D135" s="230"/>
      <c r="E135" s="182" t="s">
        <v>853</v>
      </c>
      <c r="F135" s="182" t="s">
        <v>747</v>
      </c>
      <c r="G135" s="182" t="s">
        <v>13177</v>
      </c>
      <c r="H135" s="183">
        <v>0</v>
      </c>
      <c r="I135" s="184" t="s">
        <v>1730</v>
      </c>
      <c r="J135" s="184" t="s">
        <v>9448</v>
      </c>
      <c r="K135" s="224"/>
      <c r="L135" s="224"/>
      <c r="M135" s="224"/>
      <c r="N135" s="224"/>
      <c r="O135" s="224"/>
      <c r="P135" s="185"/>
      <c r="Q135" s="225"/>
      <c r="R135" s="182" t="s">
        <v>788</v>
      </c>
      <c r="S135" s="181" t="str">
        <f t="shared" ca="1" si="12"/>
        <v>PL</v>
      </c>
      <c r="T135" s="181" t="str">
        <f ca="1">IF(B135="","",IF(ISERROR(MATCH($J135,[1]SorP!$B$1:$B$6279,0)),"",INDIRECT("'SorP'!$A$"&amp;MATCH($S135&amp;$J135,[1]SorP!C:C,0))))</f>
        <v>PL-18</v>
      </c>
      <c r="U135" s="201"/>
      <c r="V135" s="226">
        <f>IF(C135="",NA(),IF(OR(C135="Smelter not listed",C135="Smelter not yet identified"),MATCH($B135&amp;$D135,'[1]Smelter Look-up'!$J:$J,0),MATCH($B135&amp;$C135,'[1]Smelter Look-up'!$J:$J,0)))</f>
        <v>430</v>
      </c>
      <c r="X135" s="227">
        <f t="shared" si="13"/>
        <v>0</v>
      </c>
      <c r="AB135" s="228" t="str">
        <f t="shared" si="14"/>
        <v>TinFenix Metals</v>
      </c>
    </row>
    <row r="136" spans="1:28" s="227" customFormat="1" ht="88.2">
      <c r="A136" s="181" t="s">
        <v>748</v>
      </c>
      <c r="B136" s="182" t="s">
        <v>1099</v>
      </c>
      <c r="C136" s="186" t="s">
        <v>2099</v>
      </c>
      <c r="D136" s="230"/>
      <c r="E136" s="182" t="s">
        <v>1069</v>
      </c>
      <c r="F136" s="182" t="s">
        <v>748</v>
      </c>
      <c r="G136" s="182" t="s">
        <v>13177</v>
      </c>
      <c r="H136" s="183">
        <v>0</v>
      </c>
      <c r="I136" s="184" t="s">
        <v>2398</v>
      </c>
      <c r="J136" s="184" t="s">
        <v>13540</v>
      </c>
      <c r="K136" s="224"/>
      <c r="L136" s="224"/>
      <c r="M136" s="224"/>
      <c r="N136" s="224"/>
      <c r="O136" s="224"/>
      <c r="P136" s="185"/>
      <c r="Q136" s="225"/>
      <c r="R136" s="182" t="s">
        <v>2099</v>
      </c>
      <c r="S136" s="181" t="str">
        <f t="shared" ca="1" si="12"/>
        <v>CN</v>
      </c>
      <c r="T136" s="181" t="str">
        <f ca="1">IF(B136="","",IF(ISERROR(MATCH($J136,[1]SorP!$B$1:$B$6279,0)),"",INDIRECT("'SorP'!$A$"&amp;MATCH($S136&amp;$J136,[1]SorP!C:C,0))))</f>
        <v>CN-YN</v>
      </c>
      <c r="U136" s="201"/>
      <c r="V136" s="226">
        <f>IF(C136="",NA(),IF(OR(C136="Smelter not listed",C136="Smelter not yet identified"),MATCH($B136&amp;$D136,'[1]Smelter Look-up'!$J:$J,0),MATCH($B136&amp;$C136,'[1]Smelter Look-up'!$J:$J,0)))</f>
        <v>436</v>
      </c>
      <c r="X136" s="227">
        <f t="shared" si="13"/>
        <v>0</v>
      </c>
      <c r="AB136" s="228" t="str">
        <f t="shared" si="14"/>
        <v>TinGejiu Non-Ferrous Metal Processing Co., Ltd.</v>
      </c>
    </row>
    <row r="137" spans="1:28" s="227" customFormat="1" ht="50.4">
      <c r="A137" s="181" t="s">
        <v>751</v>
      </c>
      <c r="B137" s="182" t="s">
        <v>1099</v>
      </c>
      <c r="C137" s="186" t="s">
        <v>1293</v>
      </c>
      <c r="D137" s="230"/>
      <c r="E137" s="182" t="s">
        <v>1069</v>
      </c>
      <c r="F137" s="182" t="s">
        <v>751</v>
      </c>
      <c r="G137" s="182" t="s">
        <v>13177</v>
      </c>
      <c r="H137" s="183">
        <v>0</v>
      </c>
      <c r="I137" s="184" t="s">
        <v>1734</v>
      </c>
      <c r="J137" s="184" t="s">
        <v>13515</v>
      </c>
      <c r="K137" s="224"/>
      <c r="L137" s="224"/>
      <c r="M137" s="224"/>
      <c r="N137" s="224"/>
      <c r="O137" s="224"/>
      <c r="P137" s="185"/>
      <c r="Q137" s="225"/>
      <c r="R137" s="182" t="s">
        <v>1293</v>
      </c>
      <c r="S137" s="181" t="str">
        <f t="shared" ca="1" si="12"/>
        <v>CN</v>
      </c>
      <c r="T137" s="181" t="str">
        <f ca="1">IF(B137="","",IF(ISERROR(MATCH($J137,[1]SorP!$B$1:$B$6279,0)),"",INDIRECT("'SorP'!$A$"&amp;MATCH($S137&amp;$J137,[1]SorP!C:C,0))))</f>
        <v>CN-GX</v>
      </c>
      <c r="U137" s="201"/>
      <c r="V137" s="226">
        <f>IF(C137="",NA(),IF(OR(C137="Smelter not listed",C137="Smelter not yet identified"),MATCH($B137&amp;$D137,'[1]Smelter Look-up'!$J:$J,0),MATCH($B137&amp;$C137,'[1]Smelter Look-up'!$J:$J,0)))</f>
        <v>403</v>
      </c>
      <c r="X137" s="227">
        <f t="shared" si="13"/>
        <v>0</v>
      </c>
      <c r="AB137" s="228" t="str">
        <f t="shared" si="14"/>
        <v>TinChina Tin Group Co., Ltd.</v>
      </c>
    </row>
    <row r="138" spans="1:28" s="227" customFormat="1" ht="75.599999999999994">
      <c r="A138" s="181" t="s">
        <v>752</v>
      </c>
      <c r="B138" s="182" t="s">
        <v>1099</v>
      </c>
      <c r="C138" s="186" t="s">
        <v>793</v>
      </c>
      <c r="D138" s="230"/>
      <c r="E138" s="182" t="s">
        <v>1084</v>
      </c>
      <c r="F138" s="182" t="s">
        <v>752</v>
      </c>
      <c r="G138" s="182" t="s">
        <v>13177</v>
      </c>
      <c r="H138" s="183">
        <v>0</v>
      </c>
      <c r="I138" s="184" t="s">
        <v>1739</v>
      </c>
      <c r="J138" s="184" t="s">
        <v>8635</v>
      </c>
      <c r="K138" s="224"/>
      <c r="L138" s="224"/>
      <c r="M138" s="224"/>
      <c r="N138" s="224"/>
      <c r="O138" s="224"/>
      <c r="P138" s="185"/>
      <c r="Q138" s="225"/>
      <c r="R138" s="182" t="s">
        <v>793</v>
      </c>
      <c r="S138" s="181" t="str">
        <f t="shared" ca="1" si="12"/>
        <v>MY</v>
      </c>
      <c r="T138" s="181" t="str">
        <f ca="1">IF(B138="","",IF(ISERROR(MATCH($J138,[1]SorP!$B$1:$B$6279,0)),"",INDIRECT("'SorP'!$A$"&amp;MATCH($S138&amp;$J138,[1]SorP!C:C,0))))</f>
        <v>MY-07</v>
      </c>
      <c r="U138" s="201"/>
      <c r="V138" s="226">
        <f>IF(C138="",NA(),IF(OR(C138="Smelter not listed",C138="Smelter not yet identified"),MATCH($B138&amp;$D138,'[1]Smelter Look-up'!$J:$J,0),MATCH($B138&amp;$C138,'[1]Smelter Look-up'!$J:$J,0)))</f>
        <v>458</v>
      </c>
      <c r="X138" s="227">
        <f t="shared" si="13"/>
        <v>0</v>
      </c>
      <c r="AB138" s="228" t="str">
        <f t="shared" si="14"/>
        <v>TinMalaysia Smelting Corporation (MSC)</v>
      </c>
    </row>
    <row r="139" spans="1:28" s="227" customFormat="1" ht="50.4">
      <c r="A139" s="181" t="s">
        <v>1740</v>
      </c>
      <c r="B139" s="182" t="s">
        <v>1099</v>
      </c>
      <c r="C139" s="186" t="s">
        <v>2104</v>
      </c>
      <c r="D139" s="230"/>
      <c r="E139" s="182" t="s">
        <v>2384</v>
      </c>
      <c r="F139" s="182" t="s">
        <v>1740</v>
      </c>
      <c r="G139" s="182" t="s">
        <v>13177</v>
      </c>
      <c r="H139" s="183">
        <v>0</v>
      </c>
      <c r="I139" s="184" t="s">
        <v>1741</v>
      </c>
      <c r="J139" s="184" t="s">
        <v>1601</v>
      </c>
      <c r="K139" s="224"/>
      <c r="L139" s="224"/>
      <c r="M139" s="224"/>
      <c r="N139" s="224"/>
      <c r="O139" s="224"/>
      <c r="P139" s="185"/>
      <c r="Q139" s="225"/>
      <c r="R139" s="182" t="s">
        <v>2104</v>
      </c>
      <c r="S139" s="181" t="str">
        <f t="shared" ref="S139:S155" ca="1" si="15">IF(B139="","",IF(ISERROR(MATCH($E139,CL,0)),"Unknown",INDIRECT("'C'!$A$"&amp;MATCH($E139,CL,0)+1)))</f>
        <v>US</v>
      </c>
      <c r="T139" s="181" t="str">
        <f ca="1">IF(B139="","",IF(ISERROR(MATCH($J139,[1]SorP!$B$1:$B$6279,0)),"",INDIRECT("'SorP'!$A$"&amp;MATCH($S139&amp;$J139,[1]SorP!C:C,0))))</f>
        <v>US-OH</v>
      </c>
      <c r="U139" s="201"/>
      <c r="V139" s="226">
        <f>IF(C139="",NA(),IF(OR(C139="Smelter not listed",C139="Smelter not yet identified"),MATCH($B139&amp;$D139,'[1]Smelter Look-up'!$J:$J,0),MATCH($B139&amp;$C139,'[1]Smelter Look-up'!$J:$J,0)))</f>
        <v>462</v>
      </c>
      <c r="X139" s="227">
        <f t="shared" si="13"/>
        <v>0</v>
      </c>
      <c r="AB139" s="228" t="str">
        <f t="shared" si="14"/>
        <v>TinMetallic Resources, Inc.</v>
      </c>
    </row>
    <row r="140" spans="1:28" s="227" customFormat="1" ht="50.4">
      <c r="A140" s="181" t="s">
        <v>753</v>
      </c>
      <c r="B140" s="182" t="s">
        <v>1099</v>
      </c>
      <c r="C140" s="186" t="s">
        <v>12377</v>
      </c>
      <c r="D140" s="230"/>
      <c r="E140" s="182" t="s">
        <v>1065</v>
      </c>
      <c r="F140" s="182" t="s">
        <v>753</v>
      </c>
      <c r="G140" s="182" t="s">
        <v>13177</v>
      </c>
      <c r="H140" s="183">
        <v>0</v>
      </c>
      <c r="I140" s="184" t="s">
        <v>15857</v>
      </c>
      <c r="J140" s="184" t="s">
        <v>1640</v>
      </c>
      <c r="K140" s="224"/>
      <c r="L140" s="224"/>
      <c r="M140" s="224"/>
      <c r="N140" s="224"/>
      <c r="O140" s="224"/>
      <c r="P140" s="185"/>
      <c r="Q140" s="225"/>
      <c r="R140" s="182" t="s">
        <v>12377</v>
      </c>
      <c r="S140" s="181" t="str">
        <f t="shared" ca="1" si="15"/>
        <v>BR</v>
      </c>
      <c r="T140" s="181" t="str">
        <f ca="1">IF(B140="","",IF(ISERROR(MATCH($J140,[1]SorP!$B$1:$B$6279,0)),"",INDIRECT("'SorP'!$A$"&amp;MATCH($S140&amp;$J140,[1]SorP!C:C,0))))</f>
        <v>BR-SP</v>
      </c>
      <c r="U140" s="201"/>
      <c r="V140" s="226">
        <f>IF(C140="",NA(),IF(OR(C140="Smelter not listed",C140="Smelter not yet identified"),MATCH($B140&amp;$D140,'[1]Smelter Look-up'!$J:$J,0),MATCH($B140&amp;$C140,'[1]Smelter Look-up'!$J:$J,0)))</f>
        <v>465</v>
      </c>
      <c r="X140" s="227">
        <f t="shared" si="13"/>
        <v>0</v>
      </c>
      <c r="AB140" s="228" t="str">
        <f t="shared" si="14"/>
        <v>TinMineracao Taboca S.A.</v>
      </c>
    </row>
    <row r="141" spans="1:28" s="227" customFormat="1" ht="25.2">
      <c r="A141" s="181" t="s">
        <v>754</v>
      </c>
      <c r="B141" s="182" t="s">
        <v>1099</v>
      </c>
      <c r="C141" s="186" t="s">
        <v>1003</v>
      </c>
      <c r="D141" s="230"/>
      <c r="E141" s="182" t="s">
        <v>851</v>
      </c>
      <c r="F141" s="182" t="s">
        <v>754</v>
      </c>
      <c r="G141" s="182" t="s">
        <v>13177</v>
      </c>
      <c r="H141" s="183">
        <v>0</v>
      </c>
      <c r="I141" s="184" t="s">
        <v>1743</v>
      </c>
      <c r="J141" s="184" t="s">
        <v>9062</v>
      </c>
      <c r="K141" s="224"/>
      <c r="L141" s="224"/>
      <c r="M141" s="224"/>
      <c r="N141" s="224"/>
      <c r="O141" s="224"/>
      <c r="P141" s="185"/>
      <c r="Q141" s="225"/>
      <c r="R141" s="182" t="s">
        <v>1003</v>
      </c>
      <c r="S141" s="181" t="str">
        <f t="shared" ca="1" si="15"/>
        <v>PE</v>
      </c>
      <c r="T141" s="181" t="str">
        <f ca="1">IF(B141="","",IF(ISERROR(MATCH($J141,[1]SorP!$B$1:$B$6279,0)),"",INDIRECT("'SorP'!$A$"&amp;MATCH($S141&amp;$J141,[1]SorP!C:C,0))))</f>
        <v>PE-ICA</v>
      </c>
      <c r="U141" s="201"/>
      <c r="V141" s="226">
        <f>IF(C141="",NA(),IF(OR(C141="Smelter not listed",C141="Smelter not yet identified"),MATCH($B141&amp;$D141,'[1]Smelter Look-up'!$J:$J,0),MATCH($B141&amp;$C141,'[1]Smelter Look-up'!$J:$J,0)))</f>
        <v>470</v>
      </c>
      <c r="X141" s="227">
        <f t="shared" si="13"/>
        <v>0</v>
      </c>
      <c r="AB141" s="228" t="str">
        <f t="shared" si="14"/>
        <v>TinMinsur</v>
      </c>
    </row>
    <row r="142" spans="1:28" s="227" customFormat="1" ht="63">
      <c r="A142" s="181" t="s">
        <v>755</v>
      </c>
      <c r="B142" s="182" t="s">
        <v>1099</v>
      </c>
      <c r="C142" s="186" t="s">
        <v>1131</v>
      </c>
      <c r="D142" s="230"/>
      <c r="E142" s="182" t="s">
        <v>1077</v>
      </c>
      <c r="F142" s="182" t="s">
        <v>755</v>
      </c>
      <c r="G142" s="182" t="s">
        <v>13177</v>
      </c>
      <c r="H142" s="183">
        <v>0</v>
      </c>
      <c r="I142" s="184" t="s">
        <v>1509</v>
      </c>
      <c r="J142" s="184" t="s">
        <v>1509</v>
      </c>
      <c r="K142" s="224"/>
      <c r="L142" s="224"/>
      <c r="M142" s="224"/>
      <c r="N142" s="224"/>
      <c r="O142" s="224"/>
      <c r="P142" s="185"/>
      <c r="Q142" s="225"/>
      <c r="R142" s="182" t="s">
        <v>1131</v>
      </c>
      <c r="S142" s="181" t="str">
        <f t="shared" ca="1" si="15"/>
        <v>JP</v>
      </c>
      <c r="T142" s="181" t="str">
        <f ca="1">IF(B142="","",IF(ISERROR(MATCH($J142,[1]SorP!$B$1:$B$6279,0)),"",INDIRECT("'SorP'!$A$"&amp;MATCH($S142&amp;$J142,[1]SorP!C:C,0))))</f>
        <v>JP-13</v>
      </c>
      <c r="U142" s="201"/>
      <c r="V142" s="226">
        <f>IF(C142="",NA(),IF(OR(C142="Smelter not listed",C142="Smelter not yet identified"),MATCH($B142&amp;$D142,'[1]Smelter Look-up'!$J:$J,0),MATCH($B142&amp;$C142,'[1]Smelter Look-up'!$J:$J,0)))</f>
        <v>471</v>
      </c>
      <c r="X142" s="227">
        <f t="shared" si="13"/>
        <v>0</v>
      </c>
      <c r="AB142" s="228" t="str">
        <f t="shared" si="14"/>
        <v>TinMitsubishi Materials Corporation</v>
      </c>
    </row>
    <row r="143" spans="1:28" s="227" customFormat="1" ht="63">
      <c r="A143" s="181" t="s">
        <v>1746</v>
      </c>
      <c r="B143" s="182" t="s">
        <v>1099</v>
      </c>
      <c r="C143" s="186" t="s">
        <v>13119</v>
      </c>
      <c r="D143" s="230"/>
      <c r="E143" s="182" t="s">
        <v>1069</v>
      </c>
      <c r="F143" s="182" t="s">
        <v>1746</v>
      </c>
      <c r="G143" s="182" t="s">
        <v>13177</v>
      </c>
      <c r="H143" s="183">
        <v>0</v>
      </c>
      <c r="I143" s="184" t="s">
        <v>1732</v>
      </c>
      <c r="J143" s="184" t="s">
        <v>13531</v>
      </c>
      <c r="K143" s="224"/>
      <c r="L143" s="224"/>
      <c r="M143" s="224"/>
      <c r="N143" s="224"/>
      <c r="O143" s="224"/>
      <c r="P143" s="185"/>
      <c r="Q143" s="225"/>
      <c r="R143" s="182" t="s">
        <v>13119</v>
      </c>
      <c r="S143" s="181" t="str">
        <f t="shared" ca="1" si="15"/>
        <v>CN</v>
      </c>
      <c r="T143" s="181" t="str">
        <f ca="1">IF(B143="","",IF(ISERROR(MATCH($J143,[1]SorP!$B$1:$B$6279,0)),"",INDIRECT("'SorP'!$A$"&amp;MATCH($S143&amp;$J143,[1]SorP!C:C,0))))</f>
        <v>CN-JX</v>
      </c>
      <c r="U143" s="201"/>
      <c r="V143" s="226">
        <f>IF(C143="",NA(),IF(OR(C143="Smelter not listed",C143="Smelter not yet identified"),MATCH($B143&amp;$D143,'[1]Smelter Look-up'!$J:$J,0),MATCH($B143&amp;$C143,'[1]Smelter Look-up'!$J:$J,0)))</f>
        <v>450</v>
      </c>
      <c r="X143" s="227">
        <f t="shared" si="13"/>
        <v>0</v>
      </c>
      <c r="AB143" s="228" t="str">
        <f t="shared" si="14"/>
        <v>TinJiangxi New Nanshan Technology Ltd.</v>
      </c>
    </row>
    <row r="144" spans="1:28" s="227" customFormat="1" ht="75.599999999999994">
      <c r="A144" s="181" t="s">
        <v>757</v>
      </c>
      <c r="B144" s="182" t="s">
        <v>1099</v>
      </c>
      <c r="C144" s="186" t="s">
        <v>756</v>
      </c>
      <c r="D144" s="230"/>
      <c r="E144" s="182" t="s">
        <v>859</v>
      </c>
      <c r="F144" s="182" t="s">
        <v>757</v>
      </c>
      <c r="G144" s="182" t="s">
        <v>13177</v>
      </c>
      <c r="H144" s="183">
        <v>0</v>
      </c>
      <c r="I144" s="184" t="s">
        <v>2292</v>
      </c>
      <c r="J144" s="184" t="s">
        <v>10972</v>
      </c>
      <c r="K144" s="224"/>
      <c r="L144" s="224"/>
      <c r="M144" s="224"/>
      <c r="N144" s="224"/>
      <c r="O144" s="224"/>
      <c r="P144" s="185"/>
      <c r="Q144" s="225"/>
      <c r="R144" s="182" t="s">
        <v>756</v>
      </c>
      <c r="S144" s="181" t="str">
        <f t="shared" ca="1" si="15"/>
        <v>TH</v>
      </c>
      <c r="T144" s="181" t="str">
        <f ca="1">IF(B144="","",IF(ISERROR(MATCH($J144,[1]SorP!$B$1:$B$6279,0)),"",INDIRECT("'SorP'!$A$"&amp;MATCH($S144&amp;$J144,[1]SorP!C:C,0))))</f>
        <v>TH-20</v>
      </c>
      <c r="U144" s="201"/>
      <c r="V144" s="226">
        <f>IF(C144="",NA(),IF(OR(C144="Smelter not listed",C144="Smelter not yet identified"),MATCH($B144&amp;$D144,'[1]Smelter Look-up'!$J:$J,0),MATCH($B144&amp;$C144,'[1]Smelter Look-up'!$J:$J,0)))</f>
        <v>479</v>
      </c>
      <c r="X144" s="227">
        <f t="shared" si="13"/>
        <v>0</v>
      </c>
      <c r="AB144" s="228" t="str">
        <f t="shared" si="14"/>
        <v>TinO.M. Manufacturing (Thailand) Co., Ltd.</v>
      </c>
    </row>
    <row r="145" spans="1:28" s="227" customFormat="1" ht="50.4">
      <c r="A145" s="181" t="s">
        <v>758</v>
      </c>
      <c r="B145" s="182" t="s">
        <v>1099</v>
      </c>
      <c r="C145" s="186" t="s">
        <v>13715</v>
      </c>
      <c r="D145" s="230"/>
      <c r="E145" s="182" t="s">
        <v>2382</v>
      </c>
      <c r="F145" s="182" t="s">
        <v>758</v>
      </c>
      <c r="G145" s="182" t="s">
        <v>13177</v>
      </c>
      <c r="H145" s="183">
        <v>0</v>
      </c>
      <c r="I145" s="184" t="s">
        <v>1728</v>
      </c>
      <c r="J145" s="184" t="s">
        <v>1728</v>
      </c>
      <c r="K145" s="224"/>
      <c r="L145" s="224"/>
      <c r="M145" s="224"/>
      <c r="N145" s="224"/>
      <c r="O145" s="224"/>
      <c r="P145" s="185"/>
      <c r="Q145" s="225"/>
      <c r="R145" s="182" t="s">
        <v>13715</v>
      </c>
      <c r="S145" s="181" t="str">
        <f t="shared" ca="1" si="15"/>
        <v>BO</v>
      </c>
      <c r="T145" s="181" t="str">
        <f ca="1">IF(B145="","",IF(ISERROR(MATCH($J145,[1]SorP!$B$1:$B$6279,0)),"",INDIRECT("'SorP'!$A$"&amp;MATCH($S145&amp;$J145,[1]SorP!C:C,0))))</f>
        <v>BO-O</v>
      </c>
      <c r="U145" s="201"/>
      <c r="V145" s="226">
        <f>IF(C145="",NA(),IF(OR(C145="Smelter not listed",C145="Smelter not yet identified"),MATCH($B145&amp;$D145,'[1]Smelter Look-up'!$J:$J,0),MATCH($B145&amp;$C145,'[1]Smelter Look-up'!$J:$J,0)))</f>
        <v>482</v>
      </c>
      <c r="X145" s="227">
        <f t="shared" si="13"/>
        <v>0</v>
      </c>
      <c r="AB145" s="228" t="str">
        <f t="shared" si="14"/>
        <v>TinOperaciones Metalurgicas S.A.</v>
      </c>
    </row>
    <row r="146" spans="1:28" s="227" customFormat="1" ht="63">
      <c r="A146" s="181" t="s">
        <v>15858</v>
      </c>
      <c r="B146" s="182" t="s">
        <v>1099</v>
      </c>
      <c r="C146" s="186" t="s">
        <v>15859</v>
      </c>
      <c r="D146" s="230"/>
      <c r="E146" s="182" t="s">
        <v>1074</v>
      </c>
      <c r="F146" s="182" t="s">
        <v>15858</v>
      </c>
      <c r="G146" s="182" t="s">
        <v>13177</v>
      </c>
      <c r="H146" s="183">
        <v>0</v>
      </c>
      <c r="I146" s="184" t="s">
        <v>1726</v>
      </c>
      <c r="J146" s="184" t="s">
        <v>12799</v>
      </c>
      <c r="K146" s="224"/>
      <c r="L146" s="224"/>
      <c r="M146" s="224"/>
      <c r="N146" s="224"/>
      <c r="O146" s="224"/>
      <c r="P146" s="185"/>
      <c r="Q146" s="225"/>
      <c r="R146" s="182" t="s">
        <v>15859</v>
      </c>
      <c r="S146" s="181" t="str">
        <f t="shared" ca="1" si="15"/>
        <v>ID</v>
      </c>
      <c r="T146" s="181" t="str">
        <f ca="1">IF(B146="","",IF(ISERROR(MATCH($J146,[1]SorP!$B$1:$B$6279,0)),"",INDIRECT("'SorP'!$A$"&amp;MATCH($S146&amp;$J146,[1]SorP!C:C,0))))</f>
        <v>ID-BB</v>
      </c>
      <c r="U146" s="201"/>
      <c r="V146" s="226">
        <f>IF(C146="",NA(),IF(OR(C146="Smelter not listed",C146="Smelter not yet identified"),MATCH($B146&amp;$D146,'[1]Smelter Look-up'!$J:$J,0),MATCH($B146&amp;$C146,'[1]Smelter Look-up'!$J:$J,0)))</f>
        <v>487</v>
      </c>
      <c r="X146" s="227">
        <f t="shared" si="13"/>
        <v>0</v>
      </c>
      <c r="AB146" s="228" t="str">
        <f t="shared" si="14"/>
        <v>TinPT Artha Cipta Langgeng</v>
      </c>
    </row>
    <row r="147" spans="1:28" s="227" customFormat="1" ht="50.4">
      <c r="A147" s="181" t="s">
        <v>15860</v>
      </c>
      <c r="B147" s="182" t="s">
        <v>1099</v>
      </c>
      <c r="C147" s="186" t="s">
        <v>15861</v>
      </c>
      <c r="D147" s="230"/>
      <c r="E147" s="182" t="s">
        <v>1074</v>
      </c>
      <c r="F147" s="182" t="s">
        <v>15860</v>
      </c>
      <c r="G147" s="182" t="s">
        <v>13177</v>
      </c>
      <c r="H147" s="183">
        <v>0</v>
      </c>
      <c r="I147" s="184" t="s">
        <v>15862</v>
      </c>
      <c r="J147" s="184" t="s">
        <v>12799</v>
      </c>
      <c r="K147" s="224"/>
      <c r="L147" s="224"/>
      <c r="M147" s="224"/>
      <c r="N147" s="224"/>
      <c r="O147" s="224"/>
      <c r="P147" s="185"/>
      <c r="Q147" s="225"/>
      <c r="R147" s="182" t="s">
        <v>15861</v>
      </c>
      <c r="S147" s="181" t="str">
        <f t="shared" ca="1" si="15"/>
        <v>ID</v>
      </c>
      <c r="T147" s="181" t="str">
        <f ca="1">IF(B147="","",IF(ISERROR(MATCH($J147,[1]SorP!$B$1:$B$6279,0)),"",INDIRECT("'SorP'!$A$"&amp;MATCH($S147&amp;$J147,[1]SorP!C:C,0))))</f>
        <v>ID-BB</v>
      </c>
      <c r="U147" s="201"/>
      <c r="V147" s="226">
        <f>IF(C147="",NA(),IF(OR(C147="Smelter not listed",C147="Smelter not yet identified"),MATCH($B147&amp;$D147,'[1]Smelter Look-up'!$J:$J,0),MATCH($B147&amp;$C147,'[1]Smelter Look-up'!$J:$J,0)))</f>
        <v>489</v>
      </c>
      <c r="X147" s="227">
        <f t="shared" si="13"/>
        <v>0</v>
      </c>
      <c r="AB147" s="228" t="str">
        <f t="shared" si="14"/>
        <v>TinPT Babel Inti Perkasa</v>
      </c>
    </row>
    <row r="148" spans="1:28" s="227" customFormat="1" ht="63">
      <c r="A148" s="181" t="s">
        <v>15863</v>
      </c>
      <c r="B148" s="182" t="s">
        <v>1099</v>
      </c>
      <c r="C148" s="186" t="s">
        <v>15864</v>
      </c>
      <c r="D148" s="230"/>
      <c r="E148" s="182" t="s">
        <v>1074</v>
      </c>
      <c r="F148" s="182" t="s">
        <v>15863</v>
      </c>
      <c r="G148" s="182" t="s">
        <v>13177</v>
      </c>
      <c r="H148" s="183">
        <v>0</v>
      </c>
      <c r="I148" s="184" t="s">
        <v>15865</v>
      </c>
      <c r="J148" s="184" t="s">
        <v>12799</v>
      </c>
      <c r="K148" s="224"/>
      <c r="L148" s="224"/>
      <c r="M148" s="224"/>
      <c r="N148" s="224"/>
      <c r="O148" s="224"/>
      <c r="P148" s="185"/>
      <c r="Q148" s="225"/>
      <c r="R148" s="182" t="s">
        <v>15864</v>
      </c>
      <c r="S148" s="181" t="str">
        <f t="shared" ca="1" si="15"/>
        <v>ID</v>
      </c>
      <c r="T148" s="181" t="str">
        <f ca="1">IF(B148="","",IF(ISERROR(MATCH($J148,[1]SorP!$B$1:$B$6279,0)),"",INDIRECT("'SorP'!$A$"&amp;MATCH($S148&amp;$J148,[1]SorP!C:C,0))))</f>
        <v>ID-BB</v>
      </c>
      <c r="U148" s="201"/>
      <c r="V148" s="226">
        <f>IF(C148="",NA(),IF(OR(C148="Smelter not listed",C148="Smelter not yet identified"),MATCH($B148&amp;$D148,'[1]Smelter Look-up'!$J:$J,0),MATCH($B148&amp;$C148,'[1]Smelter Look-up'!$J:$J,0)))</f>
        <v>490</v>
      </c>
      <c r="X148" s="227">
        <f t="shared" si="13"/>
        <v>0</v>
      </c>
      <c r="AB148" s="228" t="str">
        <f t="shared" si="14"/>
        <v>TinPT Babel Surya Alam Lestari</v>
      </c>
    </row>
    <row r="149" spans="1:28" s="227" customFormat="1" ht="50.4">
      <c r="A149" s="181" t="s">
        <v>15866</v>
      </c>
      <c r="B149" s="182" t="s">
        <v>1099</v>
      </c>
      <c r="C149" s="186" t="s">
        <v>15867</v>
      </c>
      <c r="D149" s="230"/>
      <c r="E149" s="182" t="s">
        <v>1074</v>
      </c>
      <c r="F149" s="182" t="s">
        <v>15866</v>
      </c>
      <c r="G149" s="182" t="s">
        <v>13177</v>
      </c>
      <c r="H149" s="183">
        <v>0</v>
      </c>
      <c r="I149" s="184" t="s">
        <v>1726</v>
      </c>
      <c r="J149" s="184" t="s">
        <v>12799</v>
      </c>
      <c r="K149" s="224"/>
      <c r="L149" s="224"/>
      <c r="M149" s="224"/>
      <c r="N149" s="224"/>
      <c r="O149" s="224"/>
      <c r="P149" s="185"/>
      <c r="Q149" s="225"/>
      <c r="R149" s="182" t="s">
        <v>15867</v>
      </c>
      <c r="S149" s="181" t="str">
        <f t="shared" ca="1" si="15"/>
        <v>ID</v>
      </c>
      <c r="T149" s="181" t="str">
        <f ca="1">IF(B149="","",IF(ISERROR(MATCH($J149,[1]SorP!$B$1:$B$6279,0)),"",INDIRECT("'SorP'!$A$"&amp;MATCH($S149&amp;$J149,[1]SorP!C:C,0))))</f>
        <v>ID-BB</v>
      </c>
      <c r="U149" s="201"/>
      <c r="V149" s="226">
        <f>IF(C149="",NA(),IF(OR(C149="Smelter not listed",C149="Smelter not yet identified"),MATCH($B149&amp;$D149,'[1]Smelter Look-up'!$J:$J,0),MATCH($B149&amp;$C149,'[1]Smelter Look-up'!$J:$J,0)))</f>
        <v>493</v>
      </c>
      <c r="X149" s="227">
        <f t="shared" si="13"/>
        <v>0</v>
      </c>
      <c r="AB149" s="228" t="str">
        <f t="shared" si="14"/>
        <v>TinPT Bangka Tin Industry</v>
      </c>
    </row>
    <row r="150" spans="1:28" s="227" customFormat="1" ht="63">
      <c r="A150" s="181" t="s">
        <v>15868</v>
      </c>
      <c r="B150" s="182" t="s">
        <v>1099</v>
      </c>
      <c r="C150" s="186" t="s">
        <v>15869</v>
      </c>
      <c r="D150" s="230"/>
      <c r="E150" s="182" t="s">
        <v>1074</v>
      </c>
      <c r="F150" s="182" t="s">
        <v>15868</v>
      </c>
      <c r="G150" s="182" t="s">
        <v>13177</v>
      </c>
      <c r="H150" s="183">
        <v>0</v>
      </c>
      <c r="I150" s="184" t="s">
        <v>15870</v>
      </c>
      <c r="J150" s="184" t="s">
        <v>12799</v>
      </c>
      <c r="K150" s="224"/>
      <c r="L150" s="224"/>
      <c r="M150" s="224"/>
      <c r="N150" s="224"/>
      <c r="O150" s="224"/>
      <c r="P150" s="185"/>
      <c r="Q150" s="225"/>
      <c r="R150" s="182" t="s">
        <v>15869</v>
      </c>
      <c r="S150" s="181" t="str">
        <f t="shared" ca="1" si="15"/>
        <v>ID</v>
      </c>
      <c r="T150" s="181" t="str">
        <f ca="1">IF(B150="","",IF(ISERROR(MATCH($J150,[1]SorP!$B$1:$B$6279,0)),"",INDIRECT("'SorP'!$A$"&amp;MATCH($S150&amp;$J150,[1]SorP!C:C,0))))</f>
        <v>ID-BB</v>
      </c>
      <c r="U150" s="201"/>
      <c r="V150" s="226">
        <f>IF(C150="",NA(),IF(OR(C150="Smelter not listed",C150="Smelter not yet identified"),MATCH($B150&amp;$D150,'[1]Smelter Look-up'!$J:$J,0),MATCH($B150&amp;$C150,'[1]Smelter Look-up'!$J:$J,0)))</f>
        <v>494</v>
      </c>
      <c r="X150" s="227">
        <f t="shared" si="13"/>
        <v>0</v>
      </c>
      <c r="AB150" s="228" t="str">
        <f t="shared" si="14"/>
        <v>TinPT Belitung Industri Sejahtera</v>
      </c>
    </row>
    <row r="151" spans="1:28" s="227" customFormat="1" ht="37.799999999999997">
      <c r="A151" s="181" t="s">
        <v>15871</v>
      </c>
      <c r="B151" s="182" t="s">
        <v>1099</v>
      </c>
      <c r="C151" s="186" t="s">
        <v>15872</v>
      </c>
      <c r="D151" s="230"/>
      <c r="E151" s="182" t="s">
        <v>1074</v>
      </c>
      <c r="F151" s="182" t="s">
        <v>15871</v>
      </c>
      <c r="G151" s="182" t="s">
        <v>13177</v>
      </c>
      <c r="H151" s="183">
        <v>0</v>
      </c>
      <c r="I151" s="184" t="s">
        <v>14986</v>
      </c>
      <c r="J151" s="184" t="s">
        <v>12799</v>
      </c>
      <c r="K151" s="224"/>
      <c r="L151" s="224"/>
      <c r="M151" s="224"/>
      <c r="N151" s="224"/>
      <c r="O151" s="224"/>
      <c r="P151" s="185"/>
      <c r="Q151" s="225"/>
      <c r="R151" s="182" t="s">
        <v>15872</v>
      </c>
      <c r="S151" s="181" t="str">
        <f t="shared" ca="1" si="15"/>
        <v>ID</v>
      </c>
      <c r="T151" s="181" t="str">
        <f ca="1">IF(B151="","",IF(ISERROR(MATCH($J151,[1]SorP!$B$1:$B$6279,0)),"",INDIRECT("'SorP'!$A$"&amp;MATCH($S151&amp;$J151,[1]SorP!C:C,0))))</f>
        <v>ID-BB</v>
      </c>
      <c r="U151" s="201"/>
      <c r="V151" s="226">
        <f>IF(C151="",NA(),IF(OR(C151="Smelter not listed",C151="Smelter not yet identified"),MATCH($B151&amp;$D151,'[1]Smelter Look-up'!$J:$J,0),MATCH($B151&amp;$C151,'[1]Smelter Look-up'!$J:$J,0)))</f>
        <v>495</v>
      </c>
      <c r="X151" s="227">
        <f t="shared" si="13"/>
        <v>0</v>
      </c>
      <c r="AB151" s="228" t="str">
        <f t="shared" si="14"/>
        <v>TinPT Bukit Timah</v>
      </c>
    </row>
    <row r="152" spans="1:28" s="227" customFormat="1" ht="50.4">
      <c r="A152" s="181" t="s">
        <v>759</v>
      </c>
      <c r="B152" s="182" t="s">
        <v>1099</v>
      </c>
      <c r="C152" s="186" t="s">
        <v>610</v>
      </c>
      <c r="D152" s="230"/>
      <c r="E152" s="182" t="s">
        <v>1074</v>
      </c>
      <c r="F152" s="182" t="s">
        <v>759</v>
      </c>
      <c r="G152" s="182" t="s">
        <v>13177</v>
      </c>
      <c r="H152" s="183">
        <v>0</v>
      </c>
      <c r="I152" s="184" t="s">
        <v>1726</v>
      </c>
      <c r="J152" s="184" t="s">
        <v>12799</v>
      </c>
      <c r="K152" s="224"/>
      <c r="L152" s="224"/>
      <c r="M152" s="224"/>
      <c r="N152" s="224"/>
      <c r="O152" s="224"/>
      <c r="P152" s="185"/>
      <c r="Q152" s="225"/>
      <c r="R152" s="182" t="s">
        <v>610</v>
      </c>
      <c r="S152" s="181" t="str">
        <f t="shared" ca="1" si="15"/>
        <v>ID</v>
      </c>
      <c r="T152" s="181" t="str">
        <f ca="1">IF(B152="","",IF(ISERROR(MATCH($J152,[1]SorP!$B$1:$B$6279,0)),"",INDIRECT("'SorP'!$A$"&amp;MATCH($S152&amp;$J152,[1]SorP!C:C,0))))</f>
        <v>ID-BB</v>
      </c>
      <c r="U152" s="201"/>
      <c r="V152" s="226">
        <f>IF(C152="",NA(),IF(OR(C152="Smelter not listed",C152="Smelter not yet identified"),MATCH($B152&amp;$D152,'[1]Smelter Look-up'!$J:$J,0),MATCH($B152&amp;$C152,'[1]Smelter Look-up'!$J:$J,0)))</f>
        <v>500</v>
      </c>
      <c r="X152" s="227">
        <f t="shared" si="13"/>
        <v>0</v>
      </c>
      <c r="AB152" s="228" t="str">
        <f t="shared" si="14"/>
        <v>TinPT Mitra Stania Prima</v>
      </c>
    </row>
    <row r="153" spans="1:28" s="227" customFormat="1" ht="50.4">
      <c r="A153" s="181" t="s">
        <v>15714</v>
      </c>
      <c r="B153" s="182" t="s">
        <v>1099</v>
      </c>
      <c r="C153" s="186" t="s">
        <v>15713</v>
      </c>
      <c r="D153" s="230"/>
      <c r="E153" s="182" t="s">
        <v>1074</v>
      </c>
      <c r="F153" s="182" t="s">
        <v>15714</v>
      </c>
      <c r="G153" s="182" t="s">
        <v>13177</v>
      </c>
      <c r="H153" s="183">
        <v>0</v>
      </c>
      <c r="I153" s="184" t="s">
        <v>14986</v>
      </c>
      <c r="J153" s="184" t="s">
        <v>12799</v>
      </c>
      <c r="K153" s="224"/>
      <c r="L153" s="224"/>
      <c r="M153" s="224"/>
      <c r="N153" s="224"/>
      <c r="O153" s="224"/>
      <c r="P153" s="185"/>
      <c r="Q153" s="225"/>
      <c r="R153" s="182" t="s">
        <v>15713</v>
      </c>
      <c r="S153" s="181" t="str">
        <f t="shared" ca="1" si="15"/>
        <v>ID</v>
      </c>
      <c r="T153" s="181" t="str">
        <f ca="1">IF(B153="","",IF(ISERROR(MATCH($J153,[1]SorP!$B$1:$B$6279,0)),"",INDIRECT("'SorP'!$A$"&amp;MATCH($S153&amp;$J153,[1]SorP!C:C,0))))</f>
        <v>ID-BB</v>
      </c>
      <c r="U153" s="201"/>
      <c r="V153" s="226">
        <f>IF(C153="",NA(),IF(OR(C153="Smelter not listed",C153="Smelter not yet identified"),MATCH($B153&amp;$D153,'[1]Smelter Look-up'!$J:$J,0),MATCH($B153&amp;$C153,'[1]Smelter Look-up'!$J:$J,0)))</f>
        <v>504</v>
      </c>
      <c r="X153" s="227">
        <f t="shared" si="13"/>
        <v>0</v>
      </c>
      <c r="AB153" s="228" t="str">
        <f t="shared" si="14"/>
        <v>TinPT Prima Timah Utama</v>
      </c>
    </row>
    <row r="154" spans="1:28" s="227" customFormat="1" ht="50.4">
      <c r="A154" s="181" t="s">
        <v>15873</v>
      </c>
      <c r="B154" s="182" t="s">
        <v>1099</v>
      </c>
      <c r="C154" s="186" t="s">
        <v>15874</v>
      </c>
      <c r="D154" s="230"/>
      <c r="E154" s="182" t="s">
        <v>1074</v>
      </c>
      <c r="F154" s="182" t="s">
        <v>15873</v>
      </c>
      <c r="G154" s="182" t="s">
        <v>13177</v>
      </c>
      <c r="H154" s="183">
        <v>0</v>
      </c>
      <c r="I154" s="184" t="s">
        <v>1726</v>
      </c>
      <c r="J154" s="184" t="s">
        <v>12799</v>
      </c>
      <c r="K154" s="224"/>
      <c r="L154" s="224"/>
      <c r="M154" s="224"/>
      <c r="N154" s="224"/>
      <c r="O154" s="224"/>
      <c r="P154" s="185"/>
      <c r="Q154" s="225"/>
      <c r="R154" s="182" t="s">
        <v>15874</v>
      </c>
      <c r="S154" s="181" t="str">
        <f t="shared" ca="1" si="15"/>
        <v>ID</v>
      </c>
      <c r="T154" s="181" t="str">
        <f ca="1">IF(B154="","",IF(ISERROR(MATCH($J154,[1]SorP!$B$1:$B$6279,0)),"",INDIRECT("'SorP'!$A$"&amp;MATCH($S154&amp;$J154,[1]SorP!C:C,0))))</f>
        <v>ID-BB</v>
      </c>
      <c r="U154" s="201"/>
      <c r="V154" s="226">
        <f>IF(C154="",NA(),IF(OR(C154="Smelter not listed",C154="Smelter not yet identified"),MATCH($B154&amp;$D154,'[1]Smelter Look-up'!$J:$J,0),MATCH($B154&amp;$C154,'[1]Smelter Look-up'!$J:$J,0)))</f>
        <v>507</v>
      </c>
      <c r="X154" s="227">
        <f t="shared" si="13"/>
        <v>0</v>
      </c>
      <c r="AB154" s="228" t="str">
        <f t="shared" si="14"/>
        <v>TinPT Refined Bangka Tin</v>
      </c>
    </row>
    <row r="155" spans="1:28" s="227" customFormat="1" ht="63">
      <c r="A155" s="181" t="s">
        <v>15875</v>
      </c>
      <c r="B155" s="182" t="s">
        <v>1099</v>
      </c>
      <c r="C155" s="186" t="s">
        <v>15876</v>
      </c>
      <c r="D155" s="230"/>
      <c r="E155" s="182" t="s">
        <v>1074</v>
      </c>
      <c r="F155" s="182" t="s">
        <v>15875</v>
      </c>
      <c r="G155" s="182" t="s">
        <v>13177</v>
      </c>
      <c r="H155" s="183">
        <v>0</v>
      </c>
      <c r="I155" s="184" t="s">
        <v>14986</v>
      </c>
      <c r="J155" s="184" t="s">
        <v>12799</v>
      </c>
      <c r="K155" s="224"/>
      <c r="L155" s="224"/>
      <c r="M155" s="224"/>
      <c r="N155" s="224"/>
      <c r="O155" s="224"/>
      <c r="P155" s="185"/>
      <c r="Q155" s="225"/>
      <c r="R155" s="182" t="s">
        <v>15876</v>
      </c>
      <c r="S155" s="181" t="str">
        <f t="shared" ca="1" si="15"/>
        <v>ID</v>
      </c>
      <c r="T155" s="181" t="str">
        <f ca="1">IF(B155="","",IF(ISERROR(MATCH($J155,[1]SorP!$B$1:$B$6279,0)),"",INDIRECT("'SorP'!$A$"&amp;MATCH($S155&amp;$J155,[1]SorP!C:C,0))))</f>
        <v>ID-BB</v>
      </c>
      <c r="U155" s="201"/>
      <c r="V155" s="226">
        <f>IF(C155="",NA(),IF(OR(C155="Smelter not listed",C155="Smelter not yet identified"),MATCH($B155&amp;$D155,'[1]Smelter Look-up'!$J:$J,0),MATCH($B155&amp;$C155,'[1]Smelter Look-up'!$J:$J,0)))</f>
        <v>508</v>
      </c>
      <c r="X155" s="227">
        <f t="shared" si="13"/>
        <v>0</v>
      </c>
      <c r="AB155" s="228" t="str">
        <f t="shared" si="14"/>
        <v>TinPT Sariwiguna Binasentosa</v>
      </c>
    </row>
    <row r="156" spans="1:28" s="227" customFormat="1" ht="50.4">
      <c r="A156" s="181" t="s">
        <v>15877</v>
      </c>
      <c r="B156" s="182" t="s">
        <v>1099</v>
      </c>
      <c r="C156" s="186" t="s">
        <v>15878</v>
      </c>
      <c r="D156" s="230"/>
      <c r="E156" s="182" t="s">
        <v>1074</v>
      </c>
      <c r="F156" s="182" t="s">
        <v>15877</v>
      </c>
      <c r="G156" s="182" t="s">
        <v>13177</v>
      </c>
      <c r="H156" s="183">
        <v>0</v>
      </c>
      <c r="I156" s="184" t="s">
        <v>14986</v>
      </c>
      <c r="J156" s="184" t="s">
        <v>12799</v>
      </c>
      <c r="K156" s="224"/>
      <c r="L156" s="224"/>
      <c r="M156" s="224"/>
      <c r="N156" s="224"/>
      <c r="O156" s="224"/>
      <c r="P156" s="185"/>
      <c r="Q156" s="225"/>
      <c r="R156" s="182" t="s">
        <v>15878</v>
      </c>
      <c r="S156" s="181" t="str">
        <f t="shared" ref="S156:S169" ca="1" si="16">IF(B156="","",IF(ISERROR(MATCH($E156,CL,0)),"Unknown",INDIRECT("'C'!$A$"&amp;MATCH($E156,CL,0)+1)))</f>
        <v>ID</v>
      </c>
      <c r="T156" s="181" t="str">
        <f ca="1">IF(B156="","",IF(ISERROR(MATCH($J156,[1]SorP!$B$1:$B$6279,0)),"",INDIRECT("'SorP'!$A$"&amp;MATCH($S156&amp;$J156,[1]SorP!C:C,0))))</f>
        <v>ID-BB</v>
      </c>
      <c r="U156" s="201"/>
      <c r="V156" s="226">
        <f>IF(C156="",NA(),IF(OR(C156="Smelter not listed",C156="Smelter not yet identified"),MATCH($B156&amp;$D156,'[1]Smelter Look-up'!$J:$J,0),MATCH($B156&amp;$C156,'[1]Smelter Look-up'!$J:$J,0)))</f>
        <v>509</v>
      </c>
      <c r="X156" s="227">
        <f t="shared" si="13"/>
        <v>0</v>
      </c>
      <c r="AB156" s="228" t="str">
        <f t="shared" si="14"/>
        <v>TinPT Stanindo Inti Perkasa</v>
      </c>
    </row>
    <row r="157" spans="1:28" s="227" customFormat="1" ht="50.4">
      <c r="A157" s="181" t="s">
        <v>777</v>
      </c>
      <c r="B157" s="182" t="s">
        <v>1099</v>
      </c>
      <c r="C157" s="186" t="s">
        <v>13714</v>
      </c>
      <c r="D157" s="230"/>
      <c r="E157" s="182" t="s">
        <v>1074</v>
      </c>
      <c r="F157" s="182" t="s">
        <v>777</v>
      </c>
      <c r="G157" s="182" t="s">
        <v>13177</v>
      </c>
      <c r="H157" s="183">
        <v>0</v>
      </c>
      <c r="I157" s="184" t="s">
        <v>1749</v>
      </c>
      <c r="J157" s="184" t="s">
        <v>6016</v>
      </c>
      <c r="K157" s="224"/>
      <c r="L157" s="224"/>
      <c r="M157" s="224"/>
      <c r="N157" s="224"/>
      <c r="O157" s="224"/>
      <c r="P157" s="185"/>
      <c r="Q157" s="225"/>
      <c r="R157" s="182" t="s">
        <v>13714</v>
      </c>
      <c r="S157" s="181" t="str">
        <f t="shared" ca="1" si="16"/>
        <v>ID</v>
      </c>
      <c r="T157" s="181" t="str">
        <f ca="1">IF(B157="","",IF(ISERROR(MATCH($J157,[1]SorP!$B$1:$B$6279,0)),"",INDIRECT("'SorP'!$A$"&amp;MATCH($S157&amp;$J157,[1]SorP!C:C,0))))</f>
        <v>ID-RI</v>
      </c>
      <c r="U157" s="201"/>
      <c r="V157" s="226">
        <f>IF(C157="",NA(),IF(OR(C157="Smelter not listed",C157="Smelter not yet identified"),MATCH($B157&amp;$D157,'[1]Smelter Look-up'!$J:$J,0),MATCH($B157&amp;$C157,'[1]Smelter Look-up'!$J:$J,0)))</f>
        <v>513</v>
      </c>
      <c r="X157" s="227">
        <f t="shared" si="13"/>
        <v>0</v>
      </c>
      <c r="AB157" s="228" t="str">
        <f t="shared" si="14"/>
        <v>TinPT Timah Tbk Kundur</v>
      </c>
    </row>
    <row r="158" spans="1:28" s="227" customFormat="1" ht="50.4">
      <c r="A158" s="181" t="s">
        <v>760</v>
      </c>
      <c r="B158" s="182" t="s">
        <v>1099</v>
      </c>
      <c r="C158" s="186" t="s">
        <v>13713</v>
      </c>
      <c r="D158" s="230"/>
      <c r="E158" s="182" t="s">
        <v>1074</v>
      </c>
      <c r="F158" s="182" t="s">
        <v>760</v>
      </c>
      <c r="G158" s="182" t="s">
        <v>13177</v>
      </c>
      <c r="H158" s="183">
        <v>0</v>
      </c>
      <c r="I158" s="184" t="s">
        <v>1751</v>
      </c>
      <c r="J158" s="184" t="s">
        <v>12799</v>
      </c>
      <c r="K158" s="224"/>
      <c r="L158" s="224"/>
      <c r="M158" s="224"/>
      <c r="N158" s="224"/>
      <c r="O158" s="224"/>
      <c r="P158" s="185"/>
      <c r="Q158" s="225"/>
      <c r="R158" s="182" t="s">
        <v>13713</v>
      </c>
      <c r="S158" s="181" t="str">
        <f t="shared" ca="1" si="16"/>
        <v>ID</v>
      </c>
      <c r="T158" s="181" t="str">
        <f ca="1">IF(B158="","",IF(ISERROR(MATCH($J158,[1]SorP!$B$1:$B$6279,0)),"",INDIRECT("'SorP'!$A$"&amp;MATCH($S158&amp;$J158,[1]SorP!C:C,0))))</f>
        <v>ID-BB</v>
      </c>
      <c r="U158" s="201"/>
      <c r="V158" s="226">
        <f>IF(C158="",NA(),IF(OR(C158="Smelter not listed",C158="Smelter not yet identified"),MATCH($B158&amp;$D158,'[1]Smelter Look-up'!$J:$J,0),MATCH($B158&amp;$C158,'[1]Smelter Look-up'!$J:$J,0)))</f>
        <v>514</v>
      </c>
      <c r="X158" s="227">
        <f t="shared" si="13"/>
        <v>0</v>
      </c>
      <c r="AB158" s="228" t="str">
        <f t="shared" si="14"/>
        <v>TinPT Timah Tbk Mentok</v>
      </c>
    </row>
    <row r="159" spans="1:28" s="227" customFormat="1" ht="50.4">
      <c r="A159" s="181" t="s">
        <v>15879</v>
      </c>
      <c r="B159" s="182" t="s">
        <v>1099</v>
      </c>
      <c r="C159" s="186" t="s">
        <v>15880</v>
      </c>
      <c r="D159" s="230"/>
      <c r="E159" s="182" t="s">
        <v>1074</v>
      </c>
      <c r="F159" s="182" t="s">
        <v>15879</v>
      </c>
      <c r="G159" s="182" t="s">
        <v>13177</v>
      </c>
      <c r="H159" s="183">
        <v>0</v>
      </c>
      <c r="I159" s="184" t="s">
        <v>15881</v>
      </c>
      <c r="J159" s="184" t="s">
        <v>12799</v>
      </c>
      <c r="K159" s="224"/>
      <c r="L159" s="224"/>
      <c r="M159" s="224"/>
      <c r="N159" s="224"/>
      <c r="O159" s="224"/>
      <c r="P159" s="185"/>
      <c r="Q159" s="225"/>
      <c r="R159" s="182" t="s">
        <v>15880</v>
      </c>
      <c r="S159" s="181" t="str">
        <f t="shared" ca="1" si="16"/>
        <v>ID</v>
      </c>
      <c r="T159" s="181" t="str">
        <f ca="1">IF(B159="","",IF(ISERROR(MATCH($J159,[1]SorP!$B$1:$B$6279,0)),"",INDIRECT("'SorP'!$A$"&amp;MATCH($S159&amp;$J159,[1]SorP!C:C,0))))</f>
        <v>ID-BB</v>
      </c>
      <c r="U159" s="201"/>
      <c r="V159" s="226">
        <f>IF(C159="",NA(),IF(OR(C159="Smelter not listed",C159="Smelter not yet identified"),MATCH($B159&amp;$D159,'[1]Smelter Look-up'!$J:$J,0),MATCH($B159&amp;$C159,'[1]Smelter Look-up'!$J:$J,0)))</f>
        <v>512</v>
      </c>
      <c r="X159" s="227">
        <f t="shared" si="13"/>
        <v>0</v>
      </c>
      <c r="AB159" s="228" t="str">
        <f t="shared" si="14"/>
        <v>TinPT Timah Nusantara</v>
      </c>
    </row>
    <row r="160" spans="1:28" s="227" customFormat="1" ht="50.4">
      <c r="A160" s="181" t="s">
        <v>15882</v>
      </c>
      <c r="B160" s="182" t="s">
        <v>1099</v>
      </c>
      <c r="C160" s="186" t="s">
        <v>15883</v>
      </c>
      <c r="D160" s="230"/>
      <c r="E160" s="182" t="s">
        <v>1074</v>
      </c>
      <c r="F160" s="182" t="s">
        <v>15882</v>
      </c>
      <c r="G160" s="182" t="s">
        <v>13177</v>
      </c>
      <c r="H160" s="183">
        <v>0</v>
      </c>
      <c r="I160" s="184" t="s">
        <v>14986</v>
      </c>
      <c r="J160" s="184" t="s">
        <v>12799</v>
      </c>
      <c r="K160" s="224"/>
      <c r="L160" s="224"/>
      <c r="M160" s="224"/>
      <c r="N160" s="224"/>
      <c r="O160" s="224"/>
      <c r="P160" s="185"/>
      <c r="Q160" s="225"/>
      <c r="R160" s="182" t="s">
        <v>15883</v>
      </c>
      <c r="S160" s="181" t="str">
        <f t="shared" ca="1" si="16"/>
        <v>ID</v>
      </c>
      <c r="T160" s="181" t="str">
        <f ca="1">IF(B160="","",IF(ISERROR(MATCH($J160,[1]SorP!$B$1:$B$6279,0)),"",INDIRECT("'SorP'!$A$"&amp;MATCH($S160&amp;$J160,[1]SorP!C:C,0))))</f>
        <v>ID-BB</v>
      </c>
      <c r="U160" s="201"/>
      <c r="V160" s="226">
        <f>IF(C160="",NA(),IF(OR(C160="Smelter not listed",C160="Smelter not yet identified"),MATCH($B160&amp;$D160,'[1]Smelter Look-up'!$J:$J,0),MATCH($B160&amp;$C160,'[1]Smelter Look-up'!$J:$J,0)))</f>
        <v>515</v>
      </c>
      <c r="X160" s="227">
        <f t="shared" si="13"/>
        <v>0</v>
      </c>
      <c r="AB160" s="228" t="str">
        <f t="shared" si="14"/>
        <v>TinPT Tinindo Inter Nusa</v>
      </c>
    </row>
    <row r="161" spans="1:28" s="227" customFormat="1" ht="37.799999999999997">
      <c r="A161" s="181" t="s">
        <v>15884</v>
      </c>
      <c r="B161" s="182" t="s">
        <v>1099</v>
      </c>
      <c r="C161" s="186" t="s">
        <v>15885</v>
      </c>
      <c r="D161" s="230"/>
      <c r="E161" s="182" t="s">
        <v>1074</v>
      </c>
      <c r="F161" s="182" t="s">
        <v>15884</v>
      </c>
      <c r="G161" s="182" t="s">
        <v>13177</v>
      </c>
      <c r="H161" s="183">
        <v>0</v>
      </c>
      <c r="I161" s="184" t="s">
        <v>15886</v>
      </c>
      <c r="J161" s="184" t="s">
        <v>12799</v>
      </c>
      <c r="K161" s="224"/>
      <c r="L161" s="224"/>
      <c r="M161" s="224"/>
      <c r="N161" s="224"/>
      <c r="O161" s="224"/>
      <c r="P161" s="185"/>
      <c r="Q161" s="225"/>
      <c r="R161" s="182" t="s">
        <v>15885</v>
      </c>
      <c r="S161" s="181" t="str">
        <f t="shared" ca="1" si="16"/>
        <v>ID</v>
      </c>
      <c r="T161" s="181" t="str">
        <f ca="1">IF(B161="","",IF(ISERROR(MATCH($J161,[1]SorP!$B$1:$B$6279,0)),"",INDIRECT("'SorP'!$A$"&amp;MATCH($S161&amp;$J161,[1]SorP!C:C,0))))</f>
        <v>ID-BB</v>
      </c>
      <c r="U161" s="201"/>
      <c r="V161" s="226">
        <f>IF(C161="",NA(),IF(OR(C161="Smelter not listed",C161="Smelter not yet identified"),MATCH($B161&amp;$D161,'[1]Smelter Look-up'!$J:$J,0),MATCH($B161&amp;$C161,'[1]Smelter Look-up'!$J:$J,0)))</f>
        <v>517</v>
      </c>
      <c r="X161" s="227">
        <f t="shared" si="13"/>
        <v>0</v>
      </c>
      <c r="AB161" s="228" t="str">
        <f t="shared" si="14"/>
        <v>TinPT Tommy Utama</v>
      </c>
    </row>
    <row r="162" spans="1:28" s="227" customFormat="1" ht="25.2">
      <c r="A162" s="181" t="s">
        <v>762</v>
      </c>
      <c r="B162" s="182" t="s">
        <v>1099</v>
      </c>
      <c r="C162" s="186" t="s">
        <v>761</v>
      </c>
      <c r="D162" s="230"/>
      <c r="E162" s="182" t="s">
        <v>2383</v>
      </c>
      <c r="F162" s="182" t="s">
        <v>762</v>
      </c>
      <c r="G162" s="182" t="s">
        <v>13177</v>
      </c>
      <c r="H162" s="183">
        <v>0</v>
      </c>
      <c r="I162" s="184" t="s">
        <v>13738</v>
      </c>
      <c r="J162" s="184" t="s">
        <v>1665</v>
      </c>
      <c r="K162" s="224"/>
      <c r="L162" s="224"/>
      <c r="M162" s="224"/>
      <c r="N162" s="224"/>
      <c r="O162" s="224"/>
      <c r="P162" s="185"/>
      <c r="Q162" s="225"/>
      <c r="R162" s="182" t="s">
        <v>761</v>
      </c>
      <c r="S162" s="181" t="str">
        <f t="shared" ca="1" si="16"/>
        <v>TW</v>
      </c>
      <c r="T162" s="181" t="str">
        <f ca="1">IF(B162="","",IF(ISERROR(MATCH($J162,[1]SorP!$B$1:$B$6279,0)),"",INDIRECT("'SorP'!$A$"&amp;MATCH($S162&amp;$J162,[1]SorP!C:C,0))))</f>
        <v>TW-TAO</v>
      </c>
      <c r="U162" s="201"/>
      <c r="V162" s="226">
        <f>IF(C162="",NA(),IF(OR(C162="Smelter not listed",C162="Smelter not yet identified"),MATCH($B162&amp;$D162,'[1]Smelter Look-up'!$J:$J,0),MATCH($B162&amp;$C162,'[1]Smelter Look-up'!$J:$J,0)))</f>
        <v>521</v>
      </c>
      <c r="X162" s="227">
        <f t="shared" si="13"/>
        <v>0</v>
      </c>
      <c r="AB162" s="228" t="str">
        <f t="shared" si="14"/>
        <v>TinRui Da Hung</v>
      </c>
    </row>
    <row r="163" spans="1:28" s="227" customFormat="1" ht="25.2">
      <c r="A163" s="181" t="s">
        <v>763</v>
      </c>
      <c r="B163" s="182" t="s">
        <v>1099</v>
      </c>
      <c r="C163" s="186" t="s">
        <v>1000</v>
      </c>
      <c r="D163" s="230"/>
      <c r="E163" s="182" t="s">
        <v>859</v>
      </c>
      <c r="F163" s="182" t="s">
        <v>763</v>
      </c>
      <c r="G163" s="182" t="s">
        <v>13177</v>
      </c>
      <c r="H163" s="183">
        <v>0</v>
      </c>
      <c r="I163" s="184" t="s">
        <v>1752</v>
      </c>
      <c r="J163" s="184" t="s">
        <v>1753</v>
      </c>
      <c r="K163" s="224"/>
      <c r="L163" s="224"/>
      <c r="M163" s="224"/>
      <c r="N163" s="224"/>
      <c r="O163" s="224"/>
      <c r="P163" s="185"/>
      <c r="Q163" s="225"/>
      <c r="R163" s="182" t="s">
        <v>1000</v>
      </c>
      <c r="S163" s="181" t="str">
        <f t="shared" ca="1" si="16"/>
        <v>TH</v>
      </c>
      <c r="T163" s="181" t="str">
        <f ca="1">IF(B163="","",IF(ISERROR(MATCH($J163,[1]SorP!$B$1:$B$6279,0)),"",INDIRECT("'SorP'!$A$"&amp;MATCH($S163&amp;$J163,[1]SorP!C:C,0))))</f>
        <v>TH-83</v>
      </c>
      <c r="U163" s="201"/>
      <c r="V163" s="226">
        <f>IF(C163="",NA(),IF(OR(C163="Smelter not listed",C163="Smelter not yet identified"),MATCH($B163&amp;$D163,'[1]Smelter Look-up'!$J:$J,0),MATCH($B163&amp;$C163,'[1]Smelter Look-up'!$J:$J,0)))</f>
        <v>526</v>
      </c>
      <c r="X163" s="227">
        <f t="shared" si="13"/>
        <v>0</v>
      </c>
      <c r="AB163" s="228" t="str">
        <f t="shared" si="14"/>
        <v>TinThaisarco</v>
      </c>
    </row>
    <row r="164" spans="1:28" s="227" customFormat="1" ht="75.599999999999994">
      <c r="A164" s="181" t="s">
        <v>764</v>
      </c>
      <c r="B164" s="182" t="s">
        <v>1099</v>
      </c>
      <c r="C164" s="186" t="s">
        <v>2484</v>
      </c>
      <c r="D164" s="230"/>
      <c r="E164" s="182" t="s">
        <v>1065</v>
      </c>
      <c r="F164" s="182" t="s">
        <v>764</v>
      </c>
      <c r="G164" s="182" t="s">
        <v>13177</v>
      </c>
      <c r="H164" s="183">
        <v>0</v>
      </c>
      <c r="I164" s="184" t="s">
        <v>1725</v>
      </c>
      <c r="J164" s="184" t="s">
        <v>1729</v>
      </c>
      <c r="K164" s="224"/>
      <c r="L164" s="224"/>
      <c r="M164" s="224"/>
      <c r="N164" s="224"/>
      <c r="O164" s="224"/>
      <c r="P164" s="185"/>
      <c r="Q164" s="225"/>
      <c r="R164" s="182" t="s">
        <v>2484</v>
      </c>
      <c r="S164" s="181" t="str">
        <f t="shared" ca="1" si="16"/>
        <v>BR</v>
      </c>
      <c r="T164" s="181" t="str">
        <f ca="1">IF(B164="","",IF(ISERROR(MATCH($J164,[1]SorP!$B$1:$B$6279,0)),"",INDIRECT("'SorP'!$A$"&amp;MATCH($S164&amp;$J164,[1]SorP!C:C,0))))</f>
        <v>BR-RO</v>
      </c>
      <c r="U164" s="201"/>
      <c r="V164" s="226">
        <f>IF(C164="",NA(),IF(OR(C164="Smelter not listed",C164="Smelter not yet identified"),MATCH($B164&amp;$D164,'[1]Smelter Look-up'!$J:$J,0),MATCH($B164&amp;$C164,'[1]Smelter Look-up'!$J:$J,0)))</f>
        <v>535</v>
      </c>
      <c r="X164" s="227">
        <f t="shared" si="13"/>
        <v>0</v>
      </c>
      <c r="AB164" s="228" t="str">
        <f t="shared" si="14"/>
        <v>TinWhite Solder Metalurgia e Mineracao Ltda.</v>
      </c>
    </row>
    <row r="165" spans="1:28" s="227" customFormat="1" ht="88.2">
      <c r="A165" s="181" t="s">
        <v>765</v>
      </c>
      <c r="B165" s="182" t="s">
        <v>1099</v>
      </c>
      <c r="C165" s="186" t="s">
        <v>2120</v>
      </c>
      <c r="D165" s="230"/>
      <c r="E165" s="182" t="s">
        <v>1069</v>
      </c>
      <c r="F165" s="182" t="s">
        <v>765</v>
      </c>
      <c r="G165" s="182" t="s">
        <v>13177</v>
      </c>
      <c r="H165" s="183">
        <v>0</v>
      </c>
      <c r="I165" s="184" t="s">
        <v>2398</v>
      </c>
      <c r="J165" s="184" t="s">
        <v>13540</v>
      </c>
      <c r="K165" s="224"/>
      <c r="L165" s="224"/>
      <c r="M165" s="224"/>
      <c r="N165" s="224"/>
      <c r="O165" s="224"/>
      <c r="P165" s="185"/>
      <c r="Q165" s="225"/>
      <c r="R165" s="182" t="s">
        <v>2120</v>
      </c>
      <c r="S165" s="181" t="str">
        <f t="shared" ca="1" si="16"/>
        <v>CN</v>
      </c>
      <c r="T165" s="181" t="str">
        <f ca="1">IF(B165="","",IF(ISERROR(MATCH($J165,[1]SorP!$B$1:$B$6279,0)),"",INDIRECT("'SorP'!$A$"&amp;MATCH($S165&amp;$J165,[1]SorP!C:C,0))))</f>
        <v>CN-YN</v>
      </c>
      <c r="U165" s="201"/>
      <c r="V165" s="226">
        <f>IF(C165="",NA(),IF(OR(C165="Smelter not listed",C165="Smelter not yet identified"),MATCH($B165&amp;$D165,'[1]Smelter Look-up'!$J:$J,0),MATCH($B165&amp;$C165,'[1]Smelter Look-up'!$J:$J,0)))</f>
        <v>543</v>
      </c>
      <c r="X165" s="227">
        <f t="shared" si="13"/>
        <v>0</v>
      </c>
      <c r="AB165" s="228" t="str">
        <f t="shared" si="14"/>
        <v>TinYunnan Chengfeng Non-ferrous Metals Co., Ltd.</v>
      </c>
    </row>
    <row r="166" spans="1:28" s="227" customFormat="1" ht="88.2">
      <c r="A166" s="181" t="s">
        <v>766</v>
      </c>
      <c r="B166" s="182" t="s">
        <v>1099</v>
      </c>
      <c r="C166" s="186" t="s">
        <v>15303</v>
      </c>
      <c r="D166" s="230"/>
      <c r="E166" s="182" t="s">
        <v>1069</v>
      </c>
      <c r="F166" s="182" t="s">
        <v>766</v>
      </c>
      <c r="G166" s="182" t="s">
        <v>13177</v>
      </c>
      <c r="H166" s="183">
        <v>0</v>
      </c>
      <c r="I166" s="184" t="s">
        <v>2398</v>
      </c>
      <c r="J166" s="184" t="s">
        <v>13540</v>
      </c>
      <c r="K166" s="224"/>
      <c r="L166" s="224"/>
      <c r="M166" s="224"/>
      <c r="N166" s="224"/>
      <c r="O166" s="224"/>
      <c r="P166" s="185"/>
      <c r="Q166" s="225"/>
      <c r="R166" s="182" t="s">
        <v>15303</v>
      </c>
      <c r="S166" s="181" t="str">
        <f t="shared" ca="1" si="16"/>
        <v>CN</v>
      </c>
      <c r="T166" s="181" t="str">
        <f ca="1">IF(B166="","",IF(ISERROR(MATCH($J166,[1]SorP!$B$1:$B$6279,0)),"",INDIRECT("'SorP'!$A$"&amp;MATCH($S166&amp;$J166,[1]SorP!C:C,0))))</f>
        <v>CN-YN</v>
      </c>
      <c r="U166" s="201"/>
      <c r="V166" s="226">
        <f>IF(C166="",NA(),IF(OR(C166="Smelter not listed",C166="Smelter not yet identified"),MATCH($B166&amp;$D166,'[1]Smelter Look-up'!$J:$J,0),MATCH($B166&amp;$C166,'[1]Smelter Look-up'!$J:$J,0)))</f>
        <v>529</v>
      </c>
      <c r="X166" s="227">
        <f t="shared" si="13"/>
        <v>0</v>
      </c>
      <c r="AB166" s="228" t="str">
        <f t="shared" si="14"/>
        <v>TinTin Smelting Branch of Yunnan Tin Co., Ltd.</v>
      </c>
    </row>
    <row r="167" spans="1:28" s="227" customFormat="1" ht="50.4">
      <c r="A167" s="181" t="s">
        <v>15887</v>
      </c>
      <c r="B167" s="182" t="s">
        <v>1099</v>
      </c>
      <c r="C167" s="186" t="s">
        <v>15888</v>
      </c>
      <c r="D167" s="230"/>
      <c r="E167" s="182" t="s">
        <v>1074</v>
      </c>
      <c r="F167" s="182" t="s">
        <v>15887</v>
      </c>
      <c r="G167" s="182" t="s">
        <v>13177</v>
      </c>
      <c r="H167" s="183">
        <v>0</v>
      </c>
      <c r="I167" s="184" t="s">
        <v>14986</v>
      </c>
      <c r="J167" s="184" t="s">
        <v>12799</v>
      </c>
      <c r="K167" s="224"/>
      <c r="L167" s="224"/>
      <c r="M167" s="224"/>
      <c r="N167" s="224"/>
      <c r="O167" s="224"/>
      <c r="P167" s="185"/>
      <c r="Q167" s="225"/>
      <c r="R167" s="182" t="s">
        <v>15888</v>
      </c>
      <c r="S167" s="181" t="str">
        <f t="shared" ca="1" si="16"/>
        <v>ID</v>
      </c>
      <c r="T167" s="181" t="str">
        <f ca="1">IF(B167="","",IF(ISERROR(MATCH($J167,[1]SorP!$B$1:$B$6279,0)),"",INDIRECT("'SorP'!$A$"&amp;MATCH($S167&amp;$J167,[1]SorP!C:C,0))))</f>
        <v>ID-BB</v>
      </c>
      <c r="U167" s="201"/>
      <c r="V167" s="226">
        <f>IF(C167="",NA(),IF(OR(C167="Smelter not listed",C167="Smelter not yet identified"),MATCH($B167&amp;$D167,'[1]Smelter Look-up'!$J:$J,0),MATCH($B167&amp;$C167,'[1]Smelter Look-up'!$J:$J,0)))</f>
        <v>415</v>
      </c>
      <c r="X167" s="227">
        <f t="shared" si="13"/>
        <v>0</v>
      </c>
      <c r="AB167" s="228" t="str">
        <f t="shared" si="14"/>
        <v>TinCV Venus Inti Perkasa</v>
      </c>
    </row>
    <row r="168" spans="1:28" s="227" customFormat="1" ht="75.599999999999994">
      <c r="A168" s="181" t="s">
        <v>131</v>
      </c>
      <c r="B168" s="182" t="s">
        <v>1099</v>
      </c>
      <c r="C168" s="186" t="s">
        <v>2121</v>
      </c>
      <c r="D168" s="230"/>
      <c r="E168" s="182" t="s">
        <v>1065</v>
      </c>
      <c r="F168" s="182" t="s">
        <v>131</v>
      </c>
      <c r="G168" s="182" t="s">
        <v>13177</v>
      </c>
      <c r="H168" s="183">
        <v>0</v>
      </c>
      <c r="I168" s="184" t="s">
        <v>1683</v>
      </c>
      <c r="J168" s="184" t="s">
        <v>1515</v>
      </c>
      <c r="K168" s="224"/>
      <c r="L168" s="224"/>
      <c r="M168" s="224"/>
      <c r="N168" s="224"/>
      <c r="O168" s="224"/>
      <c r="P168" s="185"/>
      <c r="Q168" s="225"/>
      <c r="R168" s="182" t="s">
        <v>2121</v>
      </c>
      <c r="S168" s="181" t="str">
        <f t="shared" ca="1" si="16"/>
        <v>BR</v>
      </c>
      <c r="T168" s="181" t="str">
        <f ca="1">IF(B168="","",IF(ISERROR(MATCH($J168,[1]SorP!$B$1:$B$6279,0)),"",INDIRECT("'SorP'!$A$"&amp;MATCH($S168&amp;$J168,[1]SorP!C:C,0))))</f>
        <v>BR-MG</v>
      </c>
      <c r="U168" s="201"/>
      <c r="V168" s="226">
        <f>IF(C168="",NA(),IF(OR(C168="Smelter not listed",C168="Smelter not yet identified"),MATCH($B168&amp;$D168,'[1]Smelter Look-up'!$J:$J,0),MATCH($B168&amp;$C168,'[1]Smelter Look-up'!$J:$J,0)))</f>
        <v>457</v>
      </c>
      <c r="X168" s="227">
        <f t="shared" si="13"/>
        <v>0</v>
      </c>
      <c r="AB168" s="228" t="str">
        <f t="shared" si="14"/>
        <v>TinMagnu's Minerais Metais e Ligas Ltda.</v>
      </c>
    </row>
    <row r="169" spans="1:28" s="227" customFormat="1" ht="63">
      <c r="A169" s="181" t="s">
        <v>1368</v>
      </c>
      <c r="B169" s="182" t="s">
        <v>1099</v>
      </c>
      <c r="C169" s="186" t="s">
        <v>1367</v>
      </c>
      <c r="D169" s="230"/>
      <c r="E169" s="182" t="s">
        <v>1074</v>
      </c>
      <c r="F169" s="182" t="s">
        <v>1368</v>
      </c>
      <c r="G169" s="182" t="s">
        <v>13177</v>
      </c>
      <c r="H169" s="183">
        <v>0</v>
      </c>
      <c r="I169" s="184" t="s">
        <v>1726</v>
      </c>
      <c r="J169" s="184" t="s">
        <v>12799</v>
      </c>
      <c r="K169" s="224"/>
      <c r="L169" s="224"/>
      <c r="M169" s="224"/>
      <c r="N169" s="224"/>
      <c r="O169" s="224"/>
      <c r="P169" s="185"/>
      <c r="Q169" s="225"/>
      <c r="R169" s="182" t="s">
        <v>1367</v>
      </c>
      <c r="S169" s="181" t="str">
        <f t="shared" ca="1" si="16"/>
        <v>ID</v>
      </c>
      <c r="T169" s="181" t="str">
        <f ca="1">IF(B169="","",IF(ISERROR(MATCH($J169,[1]SorP!$B$1:$B$6279,0)),"",INDIRECT("'SorP'!$A$"&amp;MATCH($S169&amp;$J169,[1]SorP!C:C,0))))</f>
        <v>ID-BB</v>
      </c>
      <c r="U169" s="201"/>
      <c r="V169" s="226">
        <f>IF(C169="",NA(),IF(OR(C169="Smelter not listed",C169="Smelter not yet identified"),MATCH($B169&amp;$D169,'[1]Smelter Look-up'!$J:$J,0),MATCH($B169&amp;$C169,'[1]Smelter Look-up'!$J:$J,0)))</f>
        <v>488</v>
      </c>
      <c r="X169" s="227">
        <f t="shared" si="13"/>
        <v>0</v>
      </c>
      <c r="AB169" s="228" t="str">
        <f t="shared" si="14"/>
        <v>TinPT ATD Makmur Mandiri Jaya</v>
      </c>
    </row>
    <row r="170" spans="1:28" s="227" customFormat="1" ht="63">
      <c r="A170" s="181" t="s">
        <v>1366</v>
      </c>
      <c r="B170" s="182" t="s">
        <v>1099</v>
      </c>
      <c r="C170" s="186" t="s">
        <v>1365</v>
      </c>
      <c r="D170" s="230"/>
      <c r="E170" s="182" t="s">
        <v>852</v>
      </c>
      <c r="F170" s="182" t="s">
        <v>1366</v>
      </c>
      <c r="G170" s="182" t="s">
        <v>13177</v>
      </c>
      <c r="H170" s="183">
        <v>0</v>
      </c>
      <c r="I170" s="184" t="s">
        <v>12887</v>
      </c>
      <c r="J170" s="184" t="s">
        <v>9398</v>
      </c>
      <c r="K170" s="224"/>
      <c r="L170" s="224"/>
      <c r="M170" s="224"/>
      <c r="N170" s="224"/>
      <c r="O170" s="224"/>
      <c r="P170" s="185"/>
      <c r="Q170" s="225"/>
      <c r="R170" s="182" t="s">
        <v>1365</v>
      </c>
      <c r="S170" s="181" t="str">
        <f t="shared" ref="S170:S182" ca="1" si="17">IF(B170="","",IF(ISERROR(MATCH($E170,CL,0)),"Unknown",INDIRECT("'C'!$A$"&amp;MATCH($E170,CL,0)+1)))</f>
        <v>PH</v>
      </c>
      <c r="T170" s="181" t="str">
        <f ca="1">IF(B170="","",IF(ISERROR(MATCH($J170,[1]SorP!$B$1:$B$6279,0)),"",INDIRECT("'SorP'!$A$"&amp;MATCH($S170&amp;$J170,[1]SorP!C:C,0))))</f>
        <v>PH-CAV</v>
      </c>
      <c r="U170" s="201"/>
      <c r="V170" s="226">
        <f>IF(C170="",NA(),IF(OR(C170="Smelter not listed",C170="Smelter not yet identified"),MATCH($B170&amp;$D170,'[1]Smelter Look-up'!$J:$J,0),MATCH($B170&amp;$C170,'[1]Smelter Look-up'!$J:$J,0)))</f>
        <v>480</v>
      </c>
      <c r="X170" s="227">
        <f t="shared" si="13"/>
        <v>0</v>
      </c>
      <c r="AB170" s="228" t="str">
        <f t="shared" si="14"/>
        <v>TinO.M. Manufacturing Philippines, Inc.</v>
      </c>
    </row>
    <row r="171" spans="1:28" s="227" customFormat="1" ht="25.2">
      <c r="A171" s="181" t="s">
        <v>15889</v>
      </c>
      <c r="B171" s="182" t="s">
        <v>1099</v>
      </c>
      <c r="C171" s="186" t="s">
        <v>15890</v>
      </c>
      <c r="D171" s="230"/>
      <c r="E171" s="182" t="s">
        <v>1074</v>
      </c>
      <c r="F171" s="182" t="s">
        <v>15889</v>
      </c>
      <c r="G171" s="182" t="s">
        <v>13177</v>
      </c>
      <c r="H171" s="183">
        <v>0</v>
      </c>
      <c r="I171" s="184" t="s">
        <v>1726</v>
      </c>
      <c r="J171" s="184" t="s">
        <v>12799</v>
      </c>
      <c r="K171" s="224"/>
      <c r="L171" s="224"/>
      <c r="M171" s="224"/>
      <c r="N171" s="224"/>
      <c r="O171" s="224"/>
      <c r="P171" s="185"/>
      <c r="Q171" s="225"/>
      <c r="R171" s="182" t="s">
        <v>15890</v>
      </c>
      <c r="S171" s="181" t="str">
        <f t="shared" ca="1" si="17"/>
        <v>ID</v>
      </c>
      <c r="T171" s="181" t="str">
        <f ca="1">IF(B171="","",IF(ISERROR(MATCH($J171,[1]SorP!$B$1:$B$6279,0)),"",INDIRECT("'SorP'!$A$"&amp;MATCH($S171&amp;$J171,[1]SorP!C:C,0))))</f>
        <v>ID-BB</v>
      </c>
      <c r="U171" s="201"/>
      <c r="V171" s="226">
        <f>IF(C171="",NA(),IF(OR(C171="Smelter not listed",C171="Smelter not yet identified"),MATCH($B171&amp;$D171,'[1]Smelter Look-up'!$J:$J,0),MATCH($B171&amp;$C171,'[1]Smelter Look-up'!$J:$J,0)))</f>
        <v>412</v>
      </c>
      <c r="X171" s="227">
        <f t="shared" si="13"/>
        <v>0</v>
      </c>
      <c r="AB171" s="228" t="str">
        <f t="shared" si="14"/>
        <v>TinCV Ayi Jaya</v>
      </c>
    </row>
    <row r="172" spans="1:28" s="227" customFormat="1" ht="50.4">
      <c r="A172" s="181" t="s">
        <v>15307</v>
      </c>
      <c r="B172" s="182" t="s">
        <v>1099</v>
      </c>
      <c r="C172" s="186" t="s">
        <v>15306</v>
      </c>
      <c r="D172" s="230"/>
      <c r="E172" s="182" t="s">
        <v>1074</v>
      </c>
      <c r="F172" s="182" t="s">
        <v>15307</v>
      </c>
      <c r="G172" s="182" t="s">
        <v>13177</v>
      </c>
      <c r="H172" s="183">
        <v>0</v>
      </c>
      <c r="I172" s="184" t="s">
        <v>15308</v>
      </c>
      <c r="J172" s="184" t="s">
        <v>1748</v>
      </c>
      <c r="K172" s="224"/>
      <c r="L172" s="224"/>
      <c r="M172" s="224"/>
      <c r="N172" s="224"/>
      <c r="O172" s="224"/>
      <c r="P172" s="185"/>
      <c r="Q172" s="225"/>
      <c r="R172" s="182" t="s">
        <v>15306</v>
      </c>
      <c r="S172" s="181" t="str">
        <f t="shared" ca="1" si="17"/>
        <v>ID</v>
      </c>
      <c r="T172" s="181" t="str">
        <f ca="1">IF(B172="","",IF(ISERROR(MATCH($J172,[1]SorP!$B$1:$B$6279,0)),"",INDIRECT("'SorP'!$A$"&amp;MATCH($S172&amp;$J172,[1]SorP!C:C,0))))</f>
        <v>ID-KR</v>
      </c>
      <c r="U172" s="201"/>
      <c r="V172" s="226">
        <f>IF(C172="",NA(),IF(OR(C172="Smelter not listed",C172="Smelter not yet identified"),MATCH($B172&amp;$D172,'[1]Smelter Look-up'!$J:$J,0),MATCH($B172&amp;$C172,'[1]Smelter Look-up'!$J:$J,0)))</f>
        <v>496</v>
      </c>
      <c r="X172" s="227">
        <f t="shared" si="13"/>
        <v>0</v>
      </c>
      <c r="AB172" s="228" t="str">
        <f t="shared" si="14"/>
        <v>TinPT Cipta Persada Mulia</v>
      </c>
    </row>
    <row r="173" spans="1:28" s="227" customFormat="1" ht="75.599999999999994">
      <c r="A173" s="181" t="s">
        <v>1771</v>
      </c>
      <c r="B173" s="182" t="s">
        <v>1099</v>
      </c>
      <c r="C173" s="186" t="s">
        <v>12381</v>
      </c>
      <c r="D173" s="230"/>
      <c r="E173" s="182" t="s">
        <v>1065</v>
      </c>
      <c r="F173" s="182" t="s">
        <v>1771</v>
      </c>
      <c r="G173" s="182" t="s">
        <v>13177</v>
      </c>
      <c r="H173" s="183">
        <v>0</v>
      </c>
      <c r="I173" s="184" t="s">
        <v>1683</v>
      </c>
      <c r="J173" s="184" t="s">
        <v>1717</v>
      </c>
      <c r="K173" s="224"/>
      <c r="L173" s="224"/>
      <c r="M173" s="224"/>
      <c r="N173" s="224"/>
      <c r="O173" s="224"/>
      <c r="P173" s="185"/>
      <c r="Q173" s="225"/>
      <c r="R173" s="182" t="s">
        <v>12381</v>
      </c>
      <c r="S173" s="181" t="str">
        <f t="shared" ca="1" si="17"/>
        <v>BR</v>
      </c>
      <c r="T173" s="181" t="str">
        <f ca="1">IF(B173="","",IF(ISERROR(MATCH($J173,[1]SorP!$B$1:$B$6279,0)),"",INDIRECT("'SorP'!$A$"&amp;MATCH($S173&amp;$J173,[1]SorP!C:C,0))))</f>
        <v>BR-MG</v>
      </c>
      <c r="U173" s="201"/>
      <c r="V173" s="226">
        <f>IF(C173="",NA(),IF(OR(C173="Smelter not listed",C173="Smelter not yet identified"),MATCH($B173&amp;$D173,'[1]Smelter Look-up'!$J:$J,0),MATCH($B173&amp;$C173,'[1]Smelter Look-up'!$J:$J,0)))</f>
        <v>519</v>
      </c>
      <c r="X173" s="227">
        <f t="shared" si="13"/>
        <v>0</v>
      </c>
      <c r="AB173" s="228" t="str">
        <f t="shared" si="14"/>
        <v>TinResind Industria e Comercio Ltda.</v>
      </c>
    </row>
    <row r="174" spans="1:28" s="227" customFormat="1" ht="25.2">
      <c r="A174" s="181" t="s">
        <v>2483</v>
      </c>
      <c r="B174" s="182" t="s">
        <v>1099</v>
      </c>
      <c r="C174" s="186" t="s">
        <v>2482</v>
      </c>
      <c r="D174" s="230"/>
      <c r="E174" s="182" t="s">
        <v>1065</v>
      </c>
      <c r="F174" s="182" t="s">
        <v>2483</v>
      </c>
      <c r="G174" s="182" t="s">
        <v>13177</v>
      </c>
      <c r="H174" s="183">
        <v>0</v>
      </c>
      <c r="I174" s="184" t="s">
        <v>2491</v>
      </c>
      <c r="J174" s="184" t="s">
        <v>1640</v>
      </c>
      <c r="K174" s="224"/>
      <c r="L174" s="224"/>
      <c r="M174" s="224"/>
      <c r="N174" s="224"/>
      <c r="O174" s="224"/>
      <c r="P174" s="185"/>
      <c r="Q174" s="225"/>
      <c r="R174" s="182" t="s">
        <v>2482</v>
      </c>
      <c r="S174" s="181" t="str">
        <f t="shared" ca="1" si="17"/>
        <v>BR</v>
      </c>
      <c r="T174" s="181" t="str">
        <f ca="1">IF(B174="","",IF(ISERROR(MATCH($J174,[1]SorP!$B$1:$B$6279,0)),"",INDIRECT("'SorP'!$A$"&amp;MATCH($S174&amp;$J174,[1]SorP!C:C,0))))</f>
        <v>BR-SP</v>
      </c>
      <c r="U174" s="201"/>
      <c r="V174" s="226">
        <f>IF(C174="",NA(),IF(OR(C174="Smelter not listed",C174="Smelter not yet identified"),MATCH($B174&amp;$D174,'[1]Smelter Look-up'!$J:$J,0),MATCH($B174&amp;$C174,'[1]Smelter Look-up'!$J:$J,0)))</f>
        <v>523</v>
      </c>
      <c r="X174" s="227">
        <f t="shared" si="13"/>
        <v>0</v>
      </c>
      <c r="AB174" s="228" t="str">
        <f t="shared" si="14"/>
        <v>TinSuper Ligas</v>
      </c>
    </row>
    <row r="175" spans="1:28" s="227" customFormat="1" ht="25.2">
      <c r="A175" s="181" t="s">
        <v>1772</v>
      </c>
      <c r="B175" s="182" t="s">
        <v>1099</v>
      </c>
      <c r="C175" s="186" t="s">
        <v>15341</v>
      </c>
      <c r="D175" s="230"/>
      <c r="E175" s="182" t="s">
        <v>1064</v>
      </c>
      <c r="F175" s="182" t="s">
        <v>1772</v>
      </c>
      <c r="G175" s="182" t="s">
        <v>13177</v>
      </c>
      <c r="H175" s="183">
        <v>0</v>
      </c>
      <c r="I175" s="184" t="s">
        <v>1773</v>
      </c>
      <c r="J175" s="184" t="s">
        <v>3104</v>
      </c>
      <c r="K175" s="224"/>
      <c r="L175" s="224"/>
      <c r="M175" s="224"/>
      <c r="N175" s="224"/>
      <c r="O175" s="224"/>
      <c r="P175" s="185"/>
      <c r="Q175" s="225"/>
      <c r="R175" s="182" t="s">
        <v>15341</v>
      </c>
      <c r="S175" s="181" t="str">
        <f t="shared" ca="1" si="17"/>
        <v>BE</v>
      </c>
      <c r="T175" s="181" t="str">
        <f ca="1">IF(B175="","",IF(ISERROR(MATCH($J175,[1]SorP!$B$1:$B$6279,0)),"",INDIRECT("'SorP'!$A$"&amp;MATCH($S175&amp;$J175,[1]SorP!C:C,0))))</f>
        <v>BE-VAN</v>
      </c>
      <c r="U175" s="201"/>
      <c r="V175" s="226">
        <f>IF(C175="",NA(),IF(OR(C175="Smelter not listed",C175="Smelter not yet identified"),MATCH($B175&amp;$D175,'[1]Smelter Look-up'!$J:$J,0),MATCH($B175&amp;$C175,'[1]Smelter Look-up'!$J:$J,0)))</f>
        <v>394</v>
      </c>
      <c r="X175" s="227">
        <f t="shared" si="13"/>
        <v>0</v>
      </c>
      <c r="AB175" s="228" t="str">
        <f t="shared" si="14"/>
        <v>TinAurubis Beerse</v>
      </c>
    </row>
    <row r="176" spans="1:28" s="227" customFormat="1" ht="37.799999999999997">
      <c r="A176" s="181" t="s">
        <v>1774</v>
      </c>
      <c r="B176" s="182" t="s">
        <v>1099</v>
      </c>
      <c r="C176" s="186" t="s">
        <v>15342</v>
      </c>
      <c r="D176" s="230"/>
      <c r="E176" s="182" t="s">
        <v>1071</v>
      </c>
      <c r="F176" s="182" t="s">
        <v>1774</v>
      </c>
      <c r="G176" s="182" t="s">
        <v>13177</v>
      </c>
      <c r="H176" s="183">
        <v>0</v>
      </c>
      <c r="I176" s="184" t="s">
        <v>1775</v>
      </c>
      <c r="J176" s="184" t="s">
        <v>12359</v>
      </c>
      <c r="K176" s="224"/>
      <c r="L176" s="224"/>
      <c r="M176" s="224"/>
      <c r="N176" s="224"/>
      <c r="O176" s="224"/>
      <c r="P176" s="185"/>
      <c r="Q176" s="225"/>
      <c r="R176" s="182" t="s">
        <v>15342</v>
      </c>
      <c r="S176" s="181" t="str">
        <f t="shared" ca="1" si="17"/>
        <v>ES</v>
      </c>
      <c r="T176" s="181" t="str">
        <f ca="1">IF(B176="","",IF(ISERROR(MATCH($J176,[1]SorP!$B$1:$B$6279,0)),"",INDIRECT("'SorP'!$A$"&amp;MATCH($S176&amp;$J176,[1]SorP!C:C,0))))</f>
        <v>ES-BI</v>
      </c>
      <c r="U176" s="201"/>
      <c r="V176" s="226">
        <f>IF(C176="",NA(),IF(OR(C176="Smelter not listed",C176="Smelter not yet identified"),MATCH($B176&amp;$D176,'[1]Smelter Look-up'!$J:$J,0),MATCH($B176&amp;$C176,'[1]Smelter Look-up'!$J:$J,0)))</f>
        <v>395</v>
      </c>
      <c r="X176" s="227">
        <f t="shared" si="13"/>
        <v>0</v>
      </c>
      <c r="AB176" s="228" t="str">
        <f t="shared" si="14"/>
        <v>TinAurubis Berango</v>
      </c>
    </row>
    <row r="177" spans="1:28" s="227" customFormat="1" ht="50.4">
      <c r="A177" s="181" t="s">
        <v>15350</v>
      </c>
      <c r="B177" s="182" t="s">
        <v>1099</v>
      </c>
      <c r="C177" s="186" t="s">
        <v>15349</v>
      </c>
      <c r="D177" s="230"/>
      <c r="E177" s="182" t="s">
        <v>1074</v>
      </c>
      <c r="F177" s="182" t="s">
        <v>15350</v>
      </c>
      <c r="G177" s="182" t="s">
        <v>13177</v>
      </c>
      <c r="H177" s="183">
        <v>0</v>
      </c>
      <c r="I177" s="184" t="s">
        <v>15353</v>
      </c>
      <c r="J177" s="184" t="s">
        <v>12799</v>
      </c>
      <c r="K177" s="224"/>
      <c r="L177" s="224"/>
      <c r="M177" s="224"/>
      <c r="N177" s="224"/>
      <c r="O177" s="224"/>
      <c r="P177" s="185"/>
      <c r="Q177" s="225"/>
      <c r="R177" s="182" t="s">
        <v>15349</v>
      </c>
      <c r="S177" s="181" t="str">
        <f t="shared" ca="1" si="17"/>
        <v>ID</v>
      </c>
      <c r="T177" s="181" t="str">
        <f ca="1">IF(B177="","",IF(ISERROR(MATCH($J177,[1]SorP!$B$1:$B$6279,0)),"",INDIRECT("'SorP'!$A$"&amp;MATCH($S177&amp;$J177,[1]SorP!C:C,0))))</f>
        <v>ID-BB</v>
      </c>
      <c r="U177" s="201"/>
      <c r="V177" s="226">
        <f>IF(C177="",NA(),IF(OR(C177="Smelter not listed",C177="Smelter not yet identified"),MATCH($B177&amp;$D177,'[1]Smelter Look-up'!$J:$J,0),MATCH($B177&amp;$C177,'[1]Smelter Look-up'!$J:$J,0)))</f>
        <v>491</v>
      </c>
      <c r="X177" s="227">
        <f t="shared" si="13"/>
        <v>0</v>
      </c>
      <c r="AB177" s="228" t="str">
        <f t="shared" si="14"/>
        <v>TinPT Bangka Prima Tin</v>
      </c>
    </row>
    <row r="178" spans="1:28" s="227" customFormat="1" ht="50.4">
      <c r="A178" s="181" t="s">
        <v>15891</v>
      </c>
      <c r="B178" s="182" t="s">
        <v>1099</v>
      </c>
      <c r="C178" s="186" t="s">
        <v>15892</v>
      </c>
      <c r="D178" s="230"/>
      <c r="E178" s="182" t="s">
        <v>1074</v>
      </c>
      <c r="F178" s="182" t="s">
        <v>15891</v>
      </c>
      <c r="G178" s="182" t="s">
        <v>13177</v>
      </c>
      <c r="H178" s="183">
        <v>0</v>
      </c>
      <c r="I178" s="184" t="s">
        <v>15870</v>
      </c>
      <c r="J178" s="184" t="s">
        <v>12799</v>
      </c>
      <c r="K178" s="224"/>
      <c r="L178" s="224"/>
      <c r="M178" s="224"/>
      <c r="N178" s="224"/>
      <c r="O178" s="224"/>
      <c r="P178" s="185"/>
      <c r="Q178" s="225"/>
      <c r="R178" s="182" t="s">
        <v>15892</v>
      </c>
      <c r="S178" s="181" t="str">
        <f t="shared" ca="1" si="17"/>
        <v>ID</v>
      </c>
      <c r="T178" s="181" t="str">
        <f ca="1">IF(B178="","",IF(ISERROR(MATCH($J178,[1]SorP!$B$1:$B$6279,0)),"",INDIRECT("'SorP'!$A$"&amp;MATCH($S178&amp;$J178,[1]SorP!C:C,0))))</f>
        <v>ID-BB</v>
      </c>
      <c r="U178" s="201"/>
      <c r="V178" s="226">
        <f>IF(C178="",NA(),IF(OR(C178="Smelter not listed",C178="Smelter not yet identified"),MATCH($B178&amp;$D178,'[1]Smelter Look-up'!$J:$J,0),MATCH($B178&amp;$C178,'[1]Smelter Look-up'!$J:$J,0)))</f>
        <v>510</v>
      </c>
      <c r="X178" s="227">
        <f t="shared" si="13"/>
        <v>0</v>
      </c>
      <c r="AB178" s="228" t="str">
        <f t="shared" si="14"/>
        <v>TinPT Sukses Inti Makmur</v>
      </c>
    </row>
    <row r="179" spans="1:28" s="227" customFormat="1" ht="50.4">
      <c r="A179" s="181" t="s">
        <v>15893</v>
      </c>
      <c r="B179" s="182" t="s">
        <v>1099</v>
      </c>
      <c r="C179" s="186" t="s">
        <v>15894</v>
      </c>
      <c r="D179" s="230"/>
      <c r="E179" s="182" t="s">
        <v>1074</v>
      </c>
      <c r="F179" s="182" t="s">
        <v>15893</v>
      </c>
      <c r="G179" s="182" t="s">
        <v>13177</v>
      </c>
      <c r="H179" s="183">
        <v>0</v>
      </c>
      <c r="I179" s="184" t="s">
        <v>15895</v>
      </c>
      <c r="J179" s="184" t="s">
        <v>12799</v>
      </c>
      <c r="K179" s="224"/>
      <c r="L179" s="224"/>
      <c r="M179" s="224"/>
      <c r="N179" s="224"/>
      <c r="O179" s="224"/>
      <c r="P179" s="185"/>
      <c r="Q179" s="225"/>
      <c r="R179" s="182" t="s">
        <v>15894</v>
      </c>
      <c r="S179" s="181" t="str">
        <f t="shared" ca="1" si="17"/>
        <v>ID</v>
      </c>
      <c r="T179" s="181" t="str">
        <f ca="1">IF(B179="","",IF(ISERROR(MATCH($J179,[1]SorP!$B$1:$B$6279,0)),"",INDIRECT("'SorP'!$A$"&amp;MATCH($S179&amp;$J179,[1]SorP!C:C,0))))</f>
        <v>ID-BB</v>
      </c>
      <c r="U179" s="201"/>
      <c r="V179" s="226">
        <f>IF(C179="",NA(),IF(OR(C179="Smelter not listed",C179="Smelter not yet identified"),MATCH($B179&amp;$D179,'[1]Smelter Look-up'!$J:$J,0),MATCH($B179&amp;$C179,'[1]Smelter Look-up'!$J:$J,0)))</f>
        <v>499</v>
      </c>
      <c r="X179" s="227">
        <f t="shared" si="13"/>
        <v>0</v>
      </c>
      <c r="AB179" s="228" t="str">
        <f t="shared" si="14"/>
        <v>TinPT Menara Cipta Mulia</v>
      </c>
    </row>
    <row r="180" spans="1:28" s="227" customFormat="1" ht="88.2">
      <c r="A180" s="181" t="s">
        <v>2481</v>
      </c>
      <c r="B180" s="182" t="s">
        <v>1099</v>
      </c>
      <c r="C180" s="186" t="s">
        <v>2480</v>
      </c>
      <c r="D180" s="230"/>
      <c r="E180" s="182" t="s">
        <v>1069</v>
      </c>
      <c r="F180" s="182" t="s">
        <v>2481</v>
      </c>
      <c r="G180" s="182" t="s">
        <v>13177</v>
      </c>
      <c r="H180" s="183">
        <v>0</v>
      </c>
      <c r="I180" s="184" t="s">
        <v>1781</v>
      </c>
      <c r="J180" s="184" t="s">
        <v>13536</v>
      </c>
      <c r="K180" s="224"/>
      <c r="L180" s="224"/>
      <c r="M180" s="224"/>
      <c r="N180" s="224"/>
      <c r="O180" s="224"/>
      <c r="P180" s="185"/>
      <c r="Q180" s="225"/>
      <c r="R180" s="182" t="s">
        <v>2480</v>
      </c>
      <c r="S180" s="181" t="str">
        <f t="shared" ca="1" si="17"/>
        <v>CN</v>
      </c>
      <c r="T180" s="181" t="str">
        <f ca="1">IF(B180="","",IF(ISERROR(MATCH($J180,[1]SorP!$B$1:$B$6279,0)),"",INDIRECT("'SorP'!$A$"&amp;MATCH($S180&amp;$J180,[1]SorP!C:C,0))))</f>
        <v>CN-GD</v>
      </c>
      <c r="U180" s="201"/>
      <c r="V180" s="226">
        <f>IF(C180="",NA(),IF(OR(C180="Smelter not listed",C180="Smelter not yet identified"),MATCH($B180&amp;$D180,'[1]Smelter Look-up'!$J:$J,0),MATCH($B180&amp;$C180,'[1]Smelter Look-up'!$J:$J,0)))</f>
        <v>442</v>
      </c>
      <c r="X180" s="227">
        <f t="shared" si="13"/>
        <v>0</v>
      </c>
      <c r="AB180" s="228" t="str">
        <f t="shared" si="14"/>
        <v>TinGuangdong Hanhe Non-Ferrous Metal Co., Ltd.</v>
      </c>
    </row>
    <row r="181" spans="1:28" s="227" customFormat="1" ht="75.599999999999994">
      <c r="A181" s="181" t="s">
        <v>12877</v>
      </c>
      <c r="B181" s="182" t="s">
        <v>1099</v>
      </c>
      <c r="C181" s="186" t="s">
        <v>12876</v>
      </c>
      <c r="D181" s="230"/>
      <c r="E181" s="182" t="s">
        <v>1069</v>
      </c>
      <c r="F181" s="182" t="s">
        <v>12877</v>
      </c>
      <c r="G181" s="182" t="s">
        <v>13177</v>
      </c>
      <c r="H181" s="183">
        <v>0</v>
      </c>
      <c r="I181" s="184" t="s">
        <v>12893</v>
      </c>
      <c r="J181" s="184" t="s">
        <v>13514</v>
      </c>
      <c r="K181" s="224"/>
      <c r="L181" s="224"/>
      <c r="M181" s="224"/>
      <c r="N181" s="224"/>
      <c r="O181" s="224"/>
      <c r="P181" s="185"/>
      <c r="Q181" s="225"/>
      <c r="R181" s="182" t="s">
        <v>12876</v>
      </c>
      <c r="S181" s="181" t="str">
        <f t="shared" ca="1" si="17"/>
        <v>CN</v>
      </c>
      <c r="T181" s="181" t="str">
        <f ca="1">IF(B181="","",IF(ISERROR(MATCH($J181,[1]SorP!$B$1:$B$6279,0)),"",INDIRECT("'SorP'!$A$"&amp;MATCH($S181&amp;$J181,[1]SorP!C:C,0))))</f>
        <v>CN-NM</v>
      </c>
      <c r="U181" s="201"/>
      <c r="V181" s="226">
        <f>IF(C181="",NA(),IF(OR(C181="Smelter not listed",C181="Smelter not yet identified"),MATCH($B181&amp;$D181,'[1]Smelter Look-up'!$J:$J,0),MATCH($B181&amp;$C181,'[1]Smelter Look-up'!$J:$J,0)))</f>
        <v>401</v>
      </c>
      <c r="X181" s="227">
        <f t="shared" si="13"/>
        <v>0</v>
      </c>
      <c r="AB181" s="228" t="str">
        <f t="shared" si="14"/>
        <v>TinChifeng Dajingzi Tin Industry Co., Ltd.</v>
      </c>
    </row>
    <row r="182" spans="1:28" s="227" customFormat="1" ht="50.4">
      <c r="A182" s="181" t="s">
        <v>15896</v>
      </c>
      <c r="B182" s="182" t="s">
        <v>1099</v>
      </c>
      <c r="C182" s="186" t="s">
        <v>15897</v>
      </c>
      <c r="D182" s="230"/>
      <c r="E182" s="182" t="s">
        <v>1074</v>
      </c>
      <c r="F182" s="182" t="s">
        <v>15896</v>
      </c>
      <c r="G182" s="182" t="s">
        <v>13177</v>
      </c>
      <c r="H182" s="183">
        <v>0</v>
      </c>
      <c r="I182" s="184" t="s">
        <v>14989</v>
      </c>
      <c r="J182" s="184" t="s">
        <v>12799</v>
      </c>
      <c r="K182" s="224"/>
      <c r="L182" s="224"/>
      <c r="M182" s="224"/>
      <c r="N182" s="224"/>
      <c r="O182" s="224"/>
      <c r="P182" s="185"/>
      <c r="Q182" s="225"/>
      <c r="R182" s="182" t="s">
        <v>15897</v>
      </c>
      <c r="S182" s="181" t="str">
        <f t="shared" ca="1" si="17"/>
        <v>ID</v>
      </c>
      <c r="T182" s="181" t="str">
        <f ca="1">IF(B182="","",IF(ISERROR(MATCH($J182,[1]SorP!$B$1:$B$6279,0)),"",INDIRECT("'SorP'!$A$"&amp;MATCH($S182&amp;$J182,[1]SorP!C:C,0))))</f>
        <v>ID-BB</v>
      </c>
      <c r="U182" s="201"/>
      <c r="V182" s="226">
        <f>IF(C182="",NA(),IF(OR(C182="Smelter not listed",C182="Smelter not yet identified"),MATCH($B182&amp;$D182,'[1]Smelter Look-up'!$J:$J,0),MATCH($B182&amp;$C182,'[1]Smelter Look-up'!$J:$J,0)))</f>
        <v>492</v>
      </c>
      <c r="X182" s="227">
        <f t="shared" si="13"/>
        <v>0</v>
      </c>
      <c r="AB182" s="228" t="str">
        <f t="shared" si="14"/>
        <v>TinPT Bangka Serumpun</v>
      </c>
    </row>
    <row r="183" spans="1:28" s="227" customFormat="1" ht="50.4">
      <c r="A183" s="181" t="s">
        <v>13122</v>
      </c>
      <c r="B183" s="182" t="s">
        <v>1099</v>
      </c>
      <c r="C183" s="186" t="s">
        <v>13121</v>
      </c>
      <c r="D183" s="230"/>
      <c r="E183" s="182" t="s">
        <v>2384</v>
      </c>
      <c r="F183" s="182" t="s">
        <v>13122</v>
      </c>
      <c r="G183" s="182" t="s">
        <v>13177</v>
      </c>
      <c r="H183" s="183">
        <v>0</v>
      </c>
      <c r="I183" s="184" t="s">
        <v>13123</v>
      </c>
      <c r="J183" s="184" t="s">
        <v>1699</v>
      </c>
      <c r="K183" s="224"/>
      <c r="L183" s="224"/>
      <c r="M183" s="224"/>
      <c r="N183" s="224"/>
      <c r="O183" s="224"/>
      <c r="P183" s="185"/>
      <c r="Q183" s="225"/>
      <c r="R183" s="182" t="s">
        <v>13121</v>
      </c>
      <c r="S183" s="181" t="str">
        <f t="shared" ref="S183:S200" ca="1" si="18">IF(B183="","",IF(ISERROR(MATCH($E183,CL,0)),"Unknown",INDIRECT("'C'!$A$"&amp;MATCH($E183,CL,0)+1)))</f>
        <v>US</v>
      </c>
      <c r="T183" s="181" t="str">
        <f ca="1">IF(B183="","",IF(ISERROR(MATCH($J183,[1]SorP!$B$1:$B$6279,0)),"",INDIRECT("'SorP'!$A$"&amp;MATCH($S183&amp;$J183,[1]SorP!C:C,0))))</f>
        <v>US-PA</v>
      </c>
      <c r="U183" s="201"/>
      <c r="V183" s="226">
        <f>IF(C183="",NA(),IF(OR(C183="Smelter not listed",C183="Smelter not yet identified"),MATCH($B183&amp;$D183,'[1]Smelter Look-up'!$J:$J,0),MATCH($B183&amp;$C183,'[1]Smelter Look-up'!$J:$J,0)))</f>
        <v>530</v>
      </c>
      <c r="X183" s="227">
        <f t="shared" si="13"/>
        <v>0</v>
      </c>
      <c r="AB183" s="228" t="str">
        <f t="shared" si="14"/>
        <v>TinTin Technology &amp; Refining</v>
      </c>
    </row>
    <row r="184" spans="1:28" s="227" customFormat="1" ht="50.4">
      <c r="A184" s="181" t="s">
        <v>15898</v>
      </c>
      <c r="B184" s="182" t="s">
        <v>1099</v>
      </c>
      <c r="C184" s="186" t="s">
        <v>15899</v>
      </c>
      <c r="D184" s="230"/>
      <c r="E184" s="182" t="s">
        <v>1074</v>
      </c>
      <c r="F184" s="182" t="s">
        <v>15898</v>
      </c>
      <c r="G184" s="182" t="s">
        <v>13177</v>
      </c>
      <c r="H184" s="183">
        <v>0</v>
      </c>
      <c r="I184" s="184" t="s">
        <v>15900</v>
      </c>
      <c r="J184" s="184" t="s">
        <v>12799</v>
      </c>
      <c r="K184" s="224"/>
      <c r="L184" s="224"/>
      <c r="M184" s="224"/>
      <c r="N184" s="224"/>
      <c r="O184" s="224"/>
      <c r="P184" s="185"/>
      <c r="Q184" s="225"/>
      <c r="R184" s="182" t="s">
        <v>15899</v>
      </c>
      <c r="S184" s="181" t="str">
        <f t="shared" ca="1" si="18"/>
        <v>ID</v>
      </c>
      <c r="T184" s="181" t="str">
        <f ca="1">IF(B184="","",IF(ISERROR(MATCH($J184,[1]SorP!$B$1:$B$6279,0)),"",INDIRECT("'SorP'!$A$"&amp;MATCH($S184&amp;$J184,[1]SorP!C:C,0))))</f>
        <v>ID-BB</v>
      </c>
      <c r="U184" s="201"/>
      <c r="V184" s="226">
        <f>IF(C184="",NA(),IF(OR(C184="Smelter not listed",C184="Smelter not yet identified"),MATCH($B184&amp;$D184,'[1]Smelter Look-up'!$J:$J,0),MATCH($B184&amp;$C184,'[1]Smelter Look-up'!$J:$J,0)))</f>
        <v>506</v>
      </c>
      <c r="X184" s="227">
        <f t="shared" si="13"/>
        <v>0</v>
      </c>
      <c r="AB184" s="228" t="str">
        <f t="shared" si="14"/>
        <v>TinPT Rajawali Rimba Perkasa</v>
      </c>
    </row>
    <row r="185" spans="1:28" s="227" customFormat="1" ht="37.799999999999997">
      <c r="A185" s="181" t="s">
        <v>13774</v>
      </c>
      <c r="B185" s="182" t="s">
        <v>1099</v>
      </c>
      <c r="C185" s="186" t="s">
        <v>13760</v>
      </c>
      <c r="D185" s="230"/>
      <c r="E185" s="182" t="s">
        <v>13050</v>
      </c>
      <c r="F185" s="182" t="s">
        <v>13774</v>
      </c>
      <c r="G185" s="182" t="s">
        <v>13177</v>
      </c>
      <c r="H185" s="183">
        <v>0</v>
      </c>
      <c r="I185" s="184" t="s">
        <v>13785</v>
      </c>
      <c r="J185" s="184" t="s">
        <v>10012</v>
      </c>
      <c r="K185" s="224"/>
      <c r="L185" s="224"/>
      <c r="M185" s="224"/>
      <c r="N185" s="224"/>
      <c r="O185" s="224"/>
      <c r="P185" s="185"/>
      <c r="Q185" s="225"/>
      <c r="R185" s="182" t="s">
        <v>13760</v>
      </c>
      <c r="S185" s="181" t="str">
        <f t="shared" ca="1" si="18"/>
        <v>RW</v>
      </c>
      <c r="T185" s="181" t="str">
        <f ca="1">IF(B185="","",IF(ISERROR(MATCH($J185,[1]SorP!$B$1:$B$6279,0)),"",INDIRECT("'SorP'!$A$"&amp;MATCH($S185&amp;$J185,[1]SorP!C:C,0))))</f>
        <v>RW-01</v>
      </c>
      <c r="U185" s="201"/>
      <c r="V185" s="226">
        <f>IF(C185="",NA(),IF(OR(C185="Smelter not listed",C185="Smelter not yet identified"),MATCH($B185&amp;$D185,'[1]Smelter Look-up'!$J:$J,0),MATCH($B185&amp;$C185,'[1]Smelter Look-up'!$J:$J,0)))</f>
        <v>456</v>
      </c>
      <c r="X185" s="227">
        <f t="shared" si="13"/>
        <v>0</v>
      </c>
      <c r="AB185" s="228" t="str">
        <f t="shared" si="14"/>
        <v>TinLuna Smelter, Ltd.</v>
      </c>
    </row>
    <row r="186" spans="1:28" s="227" customFormat="1" ht="88.2">
      <c r="A186" s="181" t="s">
        <v>13720</v>
      </c>
      <c r="B186" s="182" t="s">
        <v>1099</v>
      </c>
      <c r="C186" s="186" t="s">
        <v>13719</v>
      </c>
      <c r="D186" s="230"/>
      <c r="E186" s="182" t="s">
        <v>1069</v>
      </c>
      <c r="F186" s="182" t="s">
        <v>13720</v>
      </c>
      <c r="G186" s="182">
        <v>0</v>
      </c>
      <c r="H186" s="183">
        <v>0</v>
      </c>
      <c r="I186" s="184" t="s">
        <v>2398</v>
      </c>
      <c r="J186" s="184" t="s">
        <v>13540</v>
      </c>
      <c r="K186" s="224"/>
      <c r="L186" s="224"/>
      <c r="M186" s="224"/>
      <c r="N186" s="224"/>
      <c r="O186" s="224"/>
      <c r="P186" s="185"/>
      <c r="Q186" s="225"/>
      <c r="R186" s="182" t="s">
        <v>13719</v>
      </c>
      <c r="S186" s="181" t="str">
        <f t="shared" ca="1" si="18"/>
        <v>CN</v>
      </c>
      <c r="T186" s="181" t="str">
        <f ca="1">IF(B186="","",IF(ISERROR(MATCH($J186,[1]SorP!$B$1:$B$6279,0)),"",INDIRECT("'SorP'!$A$"&amp;MATCH($S186&amp;$J186,[1]SorP!C:C,0))))</f>
        <v>CN-YN</v>
      </c>
      <c r="U186" s="201"/>
      <c r="V186" s="226">
        <f>IF(C186="",NA(),IF(OR(C186="Smelter not listed",C186="Smelter not yet identified"),MATCH($B186&amp;$D186,'[1]Smelter Look-up'!$J:$J,0),MATCH($B186&amp;$C186,'[1]Smelter Look-up'!$J:$J,0)))</f>
        <v>551</v>
      </c>
      <c r="X186" s="227">
        <f t="shared" si="13"/>
        <v>0</v>
      </c>
      <c r="AB186" s="228" t="str">
        <f t="shared" si="14"/>
        <v>TinYunnan Yunfan Non-ferrous Metals Co., Ltd.</v>
      </c>
    </row>
    <row r="187" spans="1:28" s="227" customFormat="1" ht="75.599999999999994">
      <c r="A187" s="181" t="s">
        <v>13718</v>
      </c>
      <c r="B187" s="182" t="s">
        <v>1099</v>
      </c>
      <c r="C187" s="186" t="s">
        <v>13717</v>
      </c>
      <c r="D187" s="230"/>
      <c r="E187" s="182" t="s">
        <v>1075</v>
      </c>
      <c r="F187" s="182" t="s">
        <v>13718</v>
      </c>
      <c r="G187" s="182" t="s">
        <v>13177</v>
      </c>
      <c r="H187" s="183">
        <v>0</v>
      </c>
      <c r="I187" s="184" t="s">
        <v>13737</v>
      </c>
      <c r="J187" s="184" t="s">
        <v>15379</v>
      </c>
      <c r="K187" s="224"/>
      <c r="L187" s="224"/>
      <c r="M187" s="224"/>
      <c r="N187" s="224"/>
      <c r="O187" s="224"/>
      <c r="P187" s="185"/>
      <c r="Q187" s="225"/>
      <c r="R187" s="182" t="s">
        <v>13717</v>
      </c>
      <c r="S187" s="181" t="str">
        <f t="shared" ca="1" si="18"/>
        <v>IN</v>
      </c>
      <c r="T187" s="181" t="str">
        <f ca="1">IF(B187="","",IF(ISERROR(MATCH($J187,[1]SorP!$B$1:$B$6279,0)),"",INDIRECT("'SorP'!$A$"&amp;MATCH($S187&amp;$J187,[1]SorP!C:C,0))))</f>
        <v>IN-CG</v>
      </c>
      <c r="U187" s="201"/>
      <c r="V187" s="226">
        <f>IF(C187="",NA(),IF(OR(C187="Smelter not listed",C187="Smelter not yet identified"),MATCH($B187&amp;$D187,'[1]Smelter Look-up'!$J:$J,0),MATCH($B187&amp;$C187,'[1]Smelter Look-up'!$J:$J,0)))</f>
        <v>485</v>
      </c>
      <c r="X187" s="227">
        <f t="shared" si="13"/>
        <v>0</v>
      </c>
      <c r="AB187" s="228" t="str">
        <f t="shared" si="14"/>
        <v>TinPrecious Minerals and Smelting Limited</v>
      </c>
    </row>
    <row r="188" spans="1:28" s="227" customFormat="1" ht="63">
      <c r="A188" s="181" t="s">
        <v>13775</v>
      </c>
      <c r="B188" s="182" t="s">
        <v>1099</v>
      </c>
      <c r="C188" s="186" t="s">
        <v>13761</v>
      </c>
      <c r="D188" s="230"/>
      <c r="E188" s="182" t="s">
        <v>1074</v>
      </c>
      <c r="F188" s="182" t="s">
        <v>13775</v>
      </c>
      <c r="G188" s="182" t="s">
        <v>13177</v>
      </c>
      <c r="H188" s="183">
        <v>0</v>
      </c>
      <c r="I188" s="184" t="s">
        <v>14989</v>
      </c>
      <c r="J188" s="184" t="s">
        <v>12799</v>
      </c>
      <c r="K188" s="224"/>
      <c r="L188" s="224"/>
      <c r="M188" s="224"/>
      <c r="N188" s="224"/>
      <c r="O188" s="224"/>
      <c r="P188" s="185"/>
      <c r="Q188" s="225"/>
      <c r="R188" s="182" t="s">
        <v>13761</v>
      </c>
      <c r="S188" s="181" t="str">
        <f t="shared" ca="1" si="18"/>
        <v>ID</v>
      </c>
      <c r="T188" s="181" t="str">
        <f ca="1">IF(B188="","",IF(ISERROR(MATCH($J188,[1]SorP!$B$1:$B$6279,0)),"",INDIRECT("'SorP'!$A$"&amp;MATCH($S188&amp;$J188,[1]SorP!C:C,0))))</f>
        <v>ID-BB</v>
      </c>
      <c r="U188" s="201"/>
      <c r="V188" s="226">
        <f>IF(C188="",NA(),IF(OR(C188="Smelter not listed",C188="Smelter not yet identified"),MATCH($B188&amp;$D188,'[1]Smelter Look-up'!$J:$J,0),MATCH($B188&amp;$C188,'[1]Smelter Look-up'!$J:$J,0)))</f>
        <v>501</v>
      </c>
      <c r="X188" s="227">
        <f t="shared" si="13"/>
        <v>0</v>
      </c>
      <c r="AB188" s="228" t="str">
        <f t="shared" si="14"/>
        <v>TinPT Mitra Sukses Globalindo</v>
      </c>
    </row>
    <row r="189" spans="1:28" s="227" customFormat="1" ht="151.19999999999999">
      <c r="A189" s="181" t="s">
        <v>14955</v>
      </c>
      <c r="B189" s="182" t="s">
        <v>1099</v>
      </c>
      <c r="C189" s="186" t="s">
        <v>14954</v>
      </c>
      <c r="D189" s="230"/>
      <c r="E189" s="182" t="s">
        <v>1065</v>
      </c>
      <c r="F189" s="182" t="s">
        <v>14955</v>
      </c>
      <c r="G189" s="182" t="s">
        <v>13177</v>
      </c>
      <c r="H189" s="183">
        <v>0</v>
      </c>
      <c r="I189" s="184" t="s">
        <v>14985</v>
      </c>
      <c r="J189" s="184" t="s">
        <v>3412</v>
      </c>
      <c r="K189" s="224"/>
      <c r="L189" s="224"/>
      <c r="M189" s="224"/>
      <c r="N189" s="224"/>
      <c r="O189" s="224"/>
      <c r="P189" s="185"/>
      <c r="Q189" s="225"/>
      <c r="R189" s="182" t="s">
        <v>14954</v>
      </c>
      <c r="S189" s="181" t="str">
        <f t="shared" ca="1" si="18"/>
        <v>BR</v>
      </c>
      <c r="T189" s="181" t="str">
        <f ca="1">IF(B189="","",IF(ISERROR(MATCH($J189,[1]SorP!$B$1:$B$6279,0)),"",INDIRECT("'SorP'!$A$"&amp;MATCH($S189&amp;$J189,[1]SorP!C:C,0))))</f>
        <v>BR-SC</v>
      </c>
      <c r="U189" s="201"/>
      <c r="V189" s="226">
        <f>IF(C189="",NA(),IF(OR(C189="Smelter not listed",C189="Smelter not yet identified"),MATCH($B189&amp;$D189,'[1]Smelter Look-up'!$J:$J,0),MATCH($B189&amp;$C189,'[1]Smelter Look-up'!$J:$J,0)))</f>
        <v>409</v>
      </c>
      <c r="X189" s="227">
        <f t="shared" si="13"/>
        <v>0</v>
      </c>
      <c r="AB189" s="228" t="str">
        <f t="shared" si="14"/>
        <v>TinCRM Fundicao De Metais E Comercio De Equipamentos Eletronicos Do Brasil Ltda</v>
      </c>
    </row>
    <row r="190" spans="1:28" s="227" customFormat="1" ht="37.799999999999997">
      <c r="A190" s="181" t="s">
        <v>14958</v>
      </c>
      <c r="B190" s="182" t="s">
        <v>1099</v>
      </c>
      <c r="C190" s="186" t="s">
        <v>14957</v>
      </c>
      <c r="D190" s="230"/>
      <c r="E190" s="182" t="s">
        <v>1071</v>
      </c>
      <c r="F190" s="182" t="s">
        <v>14958</v>
      </c>
      <c r="G190" s="182" t="s">
        <v>13177</v>
      </c>
      <c r="H190" s="183">
        <v>0</v>
      </c>
      <c r="I190" s="184" t="s">
        <v>3602</v>
      </c>
      <c r="J190" s="184" t="s">
        <v>3602</v>
      </c>
      <c r="K190" s="224"/>
      <c r="L190" s="224"/>
      <c r="M190" s="224"/>
      <c r="N190" s="224"/>
      <c r="O190" s="224"/>
      <c r="P190" s="185"/>
      <c r="Q190" s="225"/>
      <c r="R190" s="182" t="s">
        <v>14957</v>
      </c>
      <c r="S190" s="181" t="str">
        <f t="shared" ca="1" si="18"/>
        <v>ES</v>
      </c>
      <c r="T190" s="181" t="str">
        <f ca="1">IF(B190="","",IF(ISERROR(MATCH($J190,[1]SorP!$B$1:$B$6279,0)),"",INDIRECT("'SorP'!$A$"&amp;MATCH($S190&amp;$J190,[1]SorP!C:C,0))))</f>
        <v>ES-TO</v>
      </c>
      <c r="U190" s="201"/>
      <c r="V190" s="226">
        <f>IF(C190="",NA(),IF(OR(C190="Smelter not listed",C190="Smelter not yet identified"),MATCH($B190&amp;$D190,'[1]Smelter Look-up'!$J:$J,0),MATCH($B190&amp;$C190,'[1]Smelter Look-up'!$J:$J,0)))</f>
        <v>411</v>
      </c>
      <c r="X190" s="227">
        <f t="shared" si="13"/>
        <v>0</v>
      </c>
      <c r="AB190" s="228" t="str">
        <f t="shared" si="14"/>
        <v>TinCRM Synergies</v>
      </c>
    </row>
    <row r="191" spans="1:28" s="227" customFormat="1" ht="100.8">
      <c r="A191" s="181" t="s">
        <v>14961</v>
      </c>
      <c r="B191" s="182" t="s">
        <v>1099</v>
      </c>
      <c r="C191" s="186" t="s">
        <v>14960</v>
      </c>
      <c r="D191" s="230"/>
      <c r="E191" s="182" t="s">
        <v>1065</v>
      </c>
      <c r="F191" s="182" t="s">
        <v>14961</v>
      </c>
      <c r="G191" s="182" t="s">
        <v>13177</v>
      </c>
      <c r="H191" s="183">
        <v>0</v>
      </c>
      <c r="I191" s="184" t="s">
        <v>14987</v>
      </c>
      <c r="J191" s="184" t="s">
        <v>1640</v>
      </c>
      <c r="K191" s="224"/>
      <c r="L191" s="224"/>
      <c r="M191" s="224"/>
      <c r="N191" s="224"/>
      <c r="O191" s="224"/>
      <c r="P191" s="185"/>
      <c r="Q191" s="225"/>
      <c r="R191" s="182" t="s">
        <v>14960</v>
      </c>
      <c r="S191" s="181" t="str">
        <f t="shared" ca="1" si="18"/>
        <v>BR</v>
      </c>
      <c r="T191" s="181" t="str">
        <f ca="1">IF(B191="","",IF(ISERROR(MATCH($J191,[1]SorP!$B$1:$B$6279,0)),"",INDIRECT("'SorP'!$A$"&amp;MATCH($S191&amp;$J191,[1]SorP!C:C,0))))</f>
        <v>BR-SP</v>
      </c>
      <c r="U191" s="201"/>
      <c r="V191" s="226">
        <f>IF(C191="",NA(),IF(OR(C191="Smelter not listed",C191="Smelter not yet identified"),MATCH($B191&amp;$D191,'[1]Smelter Look-up'!$J:$J,0),MATCH($B191&amp;$C191,'[1]Smelter Look-up'!$J:$J,0)))</f>
        <v>429</v>
      </c>
      <c r="X191" s="227">
        <f t="shared" si="13"/>
        <v>0</v>
      </c>
      <c r="AB191" s="228" t="str">
        <f t="shared" si="14"/>
        <v>TinFabrica Auricchio Industria e Comercio Ltda.</v>
      </c>
    </row>
    <row r="192" spans="1:28" s="227" customFormat="1" ht="37.799999999999997">
      <c r="A192" s="181" t="s">
        <v>15901</v>
      </c>
      <c r="B192" s="182" t="s">
        <v>1099</v>
      </c>
      <c r="C192" s="186" t="s">
        <v>15902</v>
      </c>
      <c r="D192" s="230"/>
      <c r="E192" s="182" t="s">
        <v>1083</v>
      </c>
      <c r="F192" s="182" t="s">
        <v>15901</v>
      </c>
      <c r="G192" s="182" t="s">
        <v>13177</v>
      </c>
      <c r="H192" s="183">
        <v>0</v>
      </c>
      <c r="I192" s="184" t="s">
        <v>8210</v>
      </c>
      <c r="J192" s="184" t="s">
        <v>8210</v>
      </c>
      <c r="K192" s="224"/>
      <c r="L192" s="224"/>
      <c r="M192" s="224"/>
      <c r="N192" s="224"/>
      <c r="O192" s="224"/>
      <c r="P192" s="185"/>
      <c r="Q192" s="225"/>
      <c r="R192" s="182" t="s">
        <v>15902</v>
      </c>
      <c r="S192" s="181" t="str">
        <f t="shared" ca="1" si="18"/>
        <v>MM</v>
      </c>
      <c r="T192" s="181" t="str">
        <f ca="1">IF(B192="","",IF(ISERROR(MATCH($J192,[1]SorP!$B$1:$B$6279,0)),"",INDIRECT("'SorP'!$A$"&amp;MATCH($S192&amp;$J192,[1]SorP!C:C,0))))</f>
        <v>MM-06</v>
      </c>
      <c r="U192" s="201"/>
      <c r="V192" s="226">
        <f>IF(C192="",NA(),IF(OR(C192="Smelter not listed",C192="Smelter not yet identified"),MATCH($B192&amp;$D192,'[1]Smelter Look-up'!$J:$J,0),MATCH($B192&amp;$C192,'[1]Smelter Look-up'!$J:$J,0)))</f>
        <v>419</v>
      </c>
      <c r="X192" s="227">
        <f t="shared" si="13"/>
        <v>0</v>
      </c>
      <c r="AB192" s="228" t="str">
        <f t="shared" si="14"/>
        <v>TinDS Myanmar</v>
      </c>
    </row>
    <row r="193" spans="1:28" s="227" customFormat="1" ht="63">
      <c r="A193" s="181" t="s">
        <v>15310</v>
      </c>
      <c r="B193" s="182" t="s">
        <v>1099</v>
      </c>
      <c r="C193" s="186" t="s">
        <v>15309</v>
      </c>
      <c r="D193" s="230"/>
      <c r="E193" s="182" t="s">
        <v>1074</v>
      </c>
      <c r="F193" s="182" t="s">
        <v>15310</v>
      </c>
      <c r="G193" s="182" t="s">
        <v>13177</v>
      </c>
      <c r="H193" s="183">
        <v>0</v>
      </c>
      <c r="I193" s="184" t="s">
        <v>1726</v>
      </c>
      <c r="J193" s="184" t="s">
        <v>12799</v>
      </c>
      <c r="K193" s="224"/>
      <c r="L193" s="224"/>
      <c r="M193" s="224"/>
      <c r="N193" s="224"/>
      <c r="O193" s="224"/>
      <c r="P193" s="185"/>
      <c r="Q193" s="225"/>
      <c r="R193" s="182" t="s">
        <v>15309</v>
      </c>
      <c r="S193" s="181" t="str">
        <f t="shared" ca="1" si="18"/>
        <v>ID</v>
      </c>
      <c r="T193" s="181" t="str">
        <f ca="1">IF(B193="","",IF(ISERROR(MATCH($J193,[1]SorP!$B$1:$B$6279,0)),"",INDIRECT("'SorP'!$A$"&amp;MATCH($S193&amp;$J193,[1]SorP!C:C,0))))</f>
        <v>ID-BB</v>
      </c>
      <c r="U193" s="201"/>
      <c r="V193" s="226">
        <f>IF(C193="",NA(),IF(OR(C193="Smelter not listed",C193="Smelter not yet identified"),MATCH($B193&amp;$D193,'[1]Smelter Look-up'!$J:$J,0),MATCH($B193&amp;$C193,'[1]Smelter Look-up'!$J:$J,0)))</f>
        <v>505</v>
      </c>
      <c r="X193" s="227">
        <f t="shared" si="13"/>
        <v>0</v>
      </c>
      <c r="AB193" s="228" t="str">
        <f t="shared" si="14"/>
        <v>TinPT Putera Sarana Shakti (PT PSS)</v>
      </c>
    </row>
    <row r="194" spans="1:28" s="227" customFormat="1" ht="37.799999999999997">
      <c r="A194" s="181" t="s">
        <v>767</v>
      </c>
      <c r="B194" s="182" t="s">
        <v>1101</v>
      </c>
      <c r="C194" s="186" t="s">
        <v>13721</v>
      </c>
      <c r="D194" s="230"/>
      <c r="E194" s="182" t="s">
        <v>1077</v>
      </c>
      <c r="F194" s="182" t="s">
        <v>767</v>
      </c>
      <c r="G194" s="182" t="s">
        <v>13177</v>
      </c>
      <c r="H194" s="183">
        <v>0</v>
      </c>
      <c r="I194" s="184" t="s">
        <v>2087</v>
      </c>
      <c r="J194" s="184" t="s">
        <v>2088</v>
      </c>
      <c r="K194" s="224"/>
      <c r="L194" s="224"/>
      <c r="M194" s="224"/>
      <c r="N194" s="224"/>
      <c r="O194" s="224"/>
      <c r="P194" s="185"/>
      <c r="Q194" s="225"/>
      <c r="R194" s="182" t="s">
        <v>13721</v>
      </c>
      <c r="S194" s="181" t="str">
        <f t="shared" ca="1" si="18"/>
        <v>JP</v>
      </c>
      <c r="T194" s="181" t="str">
        <f ca="1">IF(B194="","",IF(ISERROR(MATCH($J194,[1]SorP!$B$1:$B$6279,0)),"",INDIRECT("'SorP'!$A$"&amp;MATCH($S194&amp;$J194,[1]SorP!C:C,0))))</f>
        <v>JP-16</v>
      </c>
      <c r="U194" s="201"/>
      <c r="V194" s="226">
        <f>IF(C194="",NA(),IF(OR(C194="Smelter not listed",C194="Smelter not yet identified"),MATCH($B194&amp;$D194,'[1]Smelter Look-up'!$J:$J,0),MATCH($B194&amp;$C194,'[1]Smelter Look-up'!$J:$J,0)))</f>
        <v>557</v>
      </c>
      <c r="X194" s="227">
        <f t="shared" si="13"/>
        <v>0</v>
      </c>
      <c r="AB194" s="228" t="str">
        <f t="shared" si="14"/>
        <v>TungstenA.L.M.T. Corp.</v>
      </c>
    </row>
    <row r="195" spans="1:28" s="227" customFormat="1" ht="63">
      <c r="A195" s="181" t="s">
        <v>768</v>
      </c>
      <c r="B195" s="182" t="s">
        <v>1101</v>
      </c>
      <c r="C195" s="186" t="s">
        <v>140</v>
      </c>
      <c r="D195" s="230"/>
      <c r="E195" s="182" t="s">
        <v>2384</v>
      </c>
      <c r="F195" s="182" t="s">
        <v>768</v>
      </c>
      <c r="G195" s="182" t="s">
        <v>13177</v>
      </c>
      <c r="H195" s="183">
        <v>0</v>
      </c>
      <c r="I195" s="184" t="s">
        <v>1779</v>
      </c>
      <c r="J195" s="184" t="s">
        <v>1780</v>
      </c>
      <c r="K195" s="224"/>
      <c r="L195" s="224"/>
      <c r="M195" s="224"/>
      <c r="N195" s="224"/>
      <c r="O195" s="224"/>
      <c r="P195" s="185"/>
      <c r="Q195" s="225"/>
      <c r="R195" s="182" t="s">
        <v>140</v>
      </c>
      <c r="S195" s="181" t="str">
        <f t="shared" ca="1" si="18"/>
        <v>US</v>
      </c>
      <c r="T195" s="181" t="str">
        <f ca="1">IF(B195="","",IF(ISERROR(MATCH($J195,[1]SorP!$B$1:$B$6279,0)),"",INDIRECT("'SorP'!$A$"&amp;MATCH($S195&amp;$J195,[1]SorP!C:C,0))))</f>
        <v>US-AL</v>
      </c>
      <c r="U195" s="201"/>
      <c r="V195" s="226">
        <f>IF(C195="",NA(),IF(OR(C195="Smelter not listed",C195="Smelter not yet identified"),MATCH($B195&amp;$D195,'[1]Smelter Look-up'!$J:$J,0),MATCH($B195&amp;$C195,'[1]Smelter Look-up'!$J:$J,0)))</f>
        <v>612</v>
      </c>
      <c r="X195" s="227">
        <f t="shared" si="13"/>
        <v>0</v>
      </c>
      <c r="AB195" s="228" t="str">
        <f t="shared" si="14"/>
        <v>TungstenKennametal Huntsville</v>
      </c>
    </row>
    <row r="196" spans="1:28" s="227" customFormat="1" ht="100.8">
      <c r="A196" s="181" t="s">
        <v>770</v>
      </c>
      <c r="B196" s="182" t="s">
        <v>1101</v>
      </c>
      <c r="C196" s="186" t="s">
        <v>1344</v>
      </c>
      <c r="D196" s="230"/>
      <c r="E196" s="182" t="s">
        <v>1069</v>
      </c>
      <c r="F196" s="182" t="s">
        <v>770</v>
      </c>
      <c r="G196" s="182" t="s">
        <v>13177</v>
      </c>
      <c r="H196" s="183">
        <v>0</v>
      </c>
      <c r="I196" s="184" t="s">
        <v>1732</v>
      </c>
      <c r="J196" s="184" t="s">
        <v>13531</v>
      </c>
      <c r="K196" s="224"/>
      <c r="L196" s="224"/>
      <c r="M196" s="224"/>
      <c r="N196" s="224"/>
      <c r="O196" s="224"/>
      <c r="P196" s="185"/>
      <c r="Q196" s="225"/>
      <c r="R196" s="182" t="s">
        <v>1344</v>
      </c>
      <c r="S196" s="181" t="str">
        <f t="shared" ca="1" si="18"/>
        <v>CN</v>
      </c>
      <c r="T196" s="181" t="str">
        <f ca="1">IF(B196="","",IF(ISERROR(MATCH($J196,[1]SorP!$B$1:$B$6279,0)),"",INDIRECT("'SorP'!$A$"&amp;MATCH($S196&amp;$J196,[1]SorP!C:C,0))))</f>
        <v>CN-JX</v>
      </c>
      <c r="U196" s="201"/>
      <c r="V196" s="226">
        <f>IF(C196="",NA(),IF(OR(C196="Smelter not listed",C196="Smelter not yet identified"),MATCH($B196&amp;$D196,'[1]Smelter Look-up'!$J:$J,0),MATCH($B196&amp;$C196,'[1]Smelter Look-up'!$J:$J,0)))</f>
        <v>573</v>
      </c>
      <c r="X196" s="227">
        <f t="shared" si="13"/>
        <v>0</v>
      </c>
      <c r="AB196" s="228" t="str">
        <f t="shared" si="14"/>
        <v>TungstenChongyi Zhangyuan Tungsten Co., Ltd.</v>
      </c>
    </row>
    <row r="197" spans="1:28" s="227" customFormat="1" ht="75.599999999999994">
      <c r="A197" s="181" t="s">
        <v>771</v>
      </c>
      <c r="B197" s="182" t="s">
        <v>1101</v>
      </c>
      <c r="C197" s="186" t="s">
        <v>15903</v>
      </c>
      <c r="D197" s="230"/>
      <c r="E197" s="182" t="s">
        <v>2384</v>
      </c>
      <c r="F197" s="182" t="s">
        <v>771</v>
      </c>
      <c r="G197" s="182" t="s">
        <v>13177</v>
      </c>
      <c r="H197" s="183">
        <v>0</v>
      </c>
      <c r="I197" s="184" t="s">
        <v>1783</v>
      </c>
      <c r="J197" s="184" t="s">
        <v>1699</v>
      </c>
      <c r="K197" s="224"/>
      <c r="L197" s="224"/>
      <c r="M197" s="224"/>
      <c r="N197" s="224"/>
      <c r="O197" s="224"/>
      <c r="P197" s="185"/>
      <c r="Q197" s="225"/>
      <c r="R197" s="182" t="s">
        <v>15903</v>
      </c>
      <c r="S197" s="181" t="str">
        <f t="shared" ca="1" si="18"/>
        <v>US</v>
      </c>
      <c r="T197" s="181" t="str">
        <f ca="1">IF(B197="","",IF(ISERROR(MATCH($J197,[1]SorP!$B$1:$B$6279,0)),"",INDIRECT("'SorP'!$A$"&amp;MATCH($S197&amp;$J197,[1]SorP!C:C,0))))</f>
        <v>US-PA</v>
      </c>
      <c r="U197" s="201"/>
      <c r="V197" s="226">
        <f>IF(C197="",NA(),IF(OR(C197="Smelter not listed",C197="Smelter not yet identified"),MATCH($B197&amp;$D197,'[1]Smelter Look-up'!$J:$J,0),MATCH($B197&amp;$C197,'[1]Smelter Look-up'!$J:$J,0)))</f>
        <v>585</v>
      </c>
      <c r="X197" s="227">
        <f t="shared" ref="X197:X224" si="19">IF(AND(C197="Smelter not listed",OR(LEN(D197)=0,LEN(E197)=0)),1,0)</f>
        <v>0</v>
      </c>
      <c r="AB197" s="228" t="str">
        <f t="shared" ref="AB197:AB224" si="20">B197&amp;C197</f>
        <v>TungstenGlobal Tungsten &amp; Powders Corp.</v>
      </c>
    </row>
    <row r="198" spans="1:28" s="227" customFormat="1" ht="63">
      <c r="A198" s="181" t="s">
        <v>15904</v>
      </c>
      <c r="B198" s="182" t="s">
        <v>1101</v>
      </c>
      <c r="C198" s="186" t="s">
        <v>2166</v>
      </c>
      <c r="D198" s="230"/>
      <c r="E198" s="182" t="s">
        <v>1069</v>
      </c>
      <c r="F198" s="182" t="s">
        <v>15904</v>
      </c>
      <c r="G198" s="182" t="s">
        <v>13177</v>
      </c>
      <c r="H198" s="183">
        <v>0</v>
      </c>
      <c r="I198" s="184" t="s">
        <v>2089</v>
      </c>
      <c r="J198" s="184" t="s">
        <v>13535</v>
      </c>
      <c r="K198" s="224"/>
      <c r="L198" s="224"/>
      <c r="M198" s="224"/>
      <c r="N198" s="224"/>
      <c r="O198" s="224"/>
      <c r="P198" s="185"/>
      <c r="Q198" s="225"/>
      <c r="R198" s="182" t="s">
        <v>2166</v>
      </c>
      <c r="S198" s="181" t="str">
        <f t="shared" ca="1" si="18"/>
        <v>CN</v>
      </c>
      <c r="T198" s="181" t="str">
        <f ca="1">IF(B198="","",IF(ISERROR(MATCH($J198,[1]SorP!$B$1:$B$6279,0)),"",INDIRECT("'SorP'!$A$"&amp;MATCH($S198&amp;$J198,[1]SorP!C:C,0))))</f>
        <v>CN-HN</v>
      </c>
      <c r="U198" s="201"/>
      <c r="V198" s="226">
        <f>IF(C198="",NA(),IF(OR(C198="Smelter not listed",C198="Smelter not yet identified"),MATCH($B198&amp;$D198,'[1]Smelter Look-up'!$J:$J,0),MATCH($B198&amp;$C198,'[1]Smelter Look-up'!$J:$J,0)))</f>
        <v>594</v>
      </c>
      <c r="X198" s="227">
        <f t="shared" si="19"/>
        <v>0</v>
      </c>
      <c r="AB198" s="228" t="str">
        <f t="shared" si="20"/>
        <v>TungstenHunan Chenzhou Mining Co., Ltd.</v>
      </c>
    </row>
    <row r="199" spans="1:28" s="227" customFormat="1" ht="63">
      <c r="A199" s="181" t="s">
        <v>773</v>
      </c>
      <c r="B199" s="182" t="s">
        <v>1101</v>
      </c>
      <c r="C199" s="186" t="s">
        <v>1347</v>
      </c>
      <c r="D199" s="230"/>
      <c r="E199" s="182" t="s">
        <v>1077</v>
      </c>
      <c r="F199" s="182" t="s">
        <v>773</v>
      </c>
      <c r="G199" s="182" t="s">
        <v>13177</v>
      </c>
      <c r="H199" s="183">
        <v>0</v>
      </c>
      <c r="I199" s="184" t="s">
        <v>2090</v>
      </c>
      <c r="J199" s="184" t="s">
        <v>1542</v>
      </c>
      <c r="K199" s="224"/>
      <c r="L199" s="224"/>
      <c r="M199" s="224"/>
      <c r="N199" s="224"/>
      <c r="O199" s="224"/>
      <c r="P199" s="185"/>
      <c r="Q199" s="225"/>
      <c r="R199" s="182" t="s">
        <v>1347</v>
      </c>
      <c r="S199" s="181" t="str">
        <f t="shared" ca="1" si="18"/>
        <v>JP</v>
      </c>
      <c r="T199" s="181" t="str">
        <f ca="1">IF(B199="","",IF(ISERROR(MATCH($J199,[1]SorP!$B$1:$B$6279,0)),"",INDIRECT("'SorP'!$A$"&amp;MATCH($S199&amp;$J199,[1]SorP!C:C,0))))</f>
        <v>JP-05</v>
      </c>
      <c r="U199" s="201"/>
      <c r="V199" s="226">
        <f>IF(C199="",NA(),IF(OR(C199="Smelter not listed",C199="Smelter not yet identified"),MATCH($B199&amp;$D199,'[1]Smelter Look-up'!$J:$J,0),MATCH($B199&amp;$C199,'[1]Smelter Look-up'!$J:$J,0)))</f>
        <v>600</v>
      </c>
      <c r="X199" s="227">
        <f t="shared" si="19"/>
        <v>0</v>
      </c>
      <c r="AB199" s="228" t="str">
        <f t="shared" si="20"/>
        <v>TungstenJapan New Metals Co., Ltd.</v>
      </c>
    </row>
    <row r="200" spans="1:28" s="227" customFormat="1" ht="50.4">
      <c r="A200" s="181" t="s">
        <v>774</v>
      </c>
      <c r="B200" s="182" t="s">
        <v>1101</v>
      </c>
      <c r="C200" s="186" t="s">
        <v>141</v>
      </c>
      <c r="D200" s="230"/>
      <c r="E200" s="182" t="s">
        <v>2384</v>
      </c>
      <c r="F200" s="182" t="s">
        <v>774</v>
      </c>
      <c r="G200" s="182" t="s">
        <v>13177</v>
      </c>
      <c r="H200" s="183">
        <v>0</v>
      </c>
      <c r="I200" s="184" t="s">
        <v>1784</v>
      </c>
      <c r="J200" s="184" t="s">
        <v>1715</v>
      </c>
      <c r="K200" s="224"/>
      <c r="L200" s="224"/>
      <c r="M200" s="224"/>
      <c r="N200" s="224"/>
      <c r="O200" s="224"/>
      <c r="P200" s="185"/>
      <c r="Q200" s="225"/>
      <c r="R200" s="182" t="s">
        <v>141</v>
      </c>
      <c r="S200" s="181" t="str">
        <f t="shared" ca="1" si="18"/>
        <v>US</v>
      </c>
      <c r="T200" s="181" t="str">
        <f ca="1">IF(B200="","",IF(ISERROR(MATCH($J200,[1]SorP!$B$1:$B$6279,0)),"",INDIRECT("'SorP'!$A$"&amp;MATCH($S200&amp;$J200,[1]SorP!C:C,0))))</f>
        <v>US-NV</v>
      </c>
      <c r="U200" s="201"/>
      <c r="V200" s="226">
        <f>IF(C200="",NA(),IF(OR(C200="Smelter not listed",C200="Smelter not yet identified"),MATCH($B200&amp;$D200,'[1]Smelter Look-up'!$J:$J,0),MATCH($B200&amp;$C200,'[1]Smelter Look-up'!$J:$J,0)))</f>
        <v>611</v>
      </c>
      <c r="X200" s="227">
        <f t="shared" si="19"/>
        <v>0</v>
      </c>
      <c r="AB200" s="228" t="str">
        <f t="shared" si="20"/>
        <v>TungstenKennametal Fallon</v>
      </c>
    </row>
    <row r="201" spans="1:28" s="227" customFormat="1" ht="88.2">
      <c r="A201" s="181" t="s">
        <v>775</v>
      </c>
      <c r="B201" s="182" t="s">
        <v>1101</v>
      </c>
      <c r="C201" s="186" t="s">
        <v>2490</v>
      </c>
      <c r="D201" s="230"/>
      <c r="E201" s="182" t="s">
        <v>1063</v>
      </c>
      <c r="F201" s="182" t="s">
        <v>775</v>
      </c>
      <c r="G201" s="182" t="s">
        <v>13177</v>
      </c>
      <c r="H201" s="183">
        <v>0</v>
      </c>
      <c r="I201" s="184" t="s">
        <v>1785</v>
      </c>
      <c r="J201" s="184" t="s">
        <v>2761</v>
      </c>
      <c r="K201" s="224"/>
      <c r="L201" s="224"/>
      <c r="M201" s="224"/>
      <c r="N201" s="224"/>
      <c r="O201" s="224"/>
      <c r="P201" s="185"/>
      <c r="Q201" s="225"/>
      <c r="R201" s="182" t="s">
        <v>2490</v>
      </c>
      <c r="S201" s="181" t="str">
        <f t="shared" ref="S201:S218" ca="1" si="21">IF(B201="","",IF(ISERROR(MATCH($E201,CL,0)),"Unknown",INDIRECT("'C'!$A$"&amp;MATCH($E201,CL,0)+1)))</f>
        <v>AT</v>
      </c>
      <c r="T201" s="181" t="str">
        <f ca="1">IF(B201="","",IF(ISERROR(MATCH($J201,[1]SorP!$B$1:$B$6279,0)),"",INDIRECT("'SorP'!$A$"&amp;MATCH($S201&amp;$J201,[1]SorP!C:C,0))))</f>
        <v>AT-6</v>
      </c>
      <c r="U201" s="201"/>
      <c r="V201" s="226">
        <f>IF(C201="",NA(),IF(OR(C201="Smelter not listed",C201="Smelter not yet identified"),MATCH($B201&amp;$D201,'[1]Smelter Look-up'!$J:$J,0),MATCH($B201&amp;$C201,'[1]Smelter Look-up'!$J:$J,0)))</f>
        <v>632</v>
      </c>
      <c r="X201" s="227">
        <f t="shared" si="19"/>
        <v>0</v>
      </c>
      <c r="AB201" s="228" t="str">
        <f t="shared" si="20"/>
        <v>TungstenWolfram Bergbau und Hutten AG</v>
      </c>
    </row>
    <row r="202" spans="1:28" s="227" customFormat="1" ht="63">
      <c r="A202" s="181" t="s">
        <v>776</v>
      </c>
      <c r="B202" s="182" t="s">
        <v>1101</v>
      </c>
      <c r="C202" s="186" t="s">
        <v>1348</v>
      </c>
      <c r="D202" s="230"/>
      <c r="E202" s="182" t="s">
        <v>1069</v>
      </c>
      <c r="F202" s="182" t="s">
        <v>776</v>
      </c>
      <c r="G202" s="182" t="s">
        <v>13177</v>
      </c>
      <c r="H202" s="183">
        <v>0</v>
      </c>
      <c r="I202" s="184" t="s">
        <v>1788</v>
      </c>
      <c r="J202" s="184" t="s">
        <v>13530</v>
      </c>
      <c r="K202" s="224"/>
      <c r="L202" s="224"/>
      <c r="M202" s="224"/>
      <c r="N202" s="224"/>
      <c r="O202" s="224"/>
      <c r="P202" s="185"/>
      <c r="Q202" s="225"/>
      <c r="R202" s="182" t="s">
        <v>1348</v>
      </c>
      <c r="S202" s="181" t="str">
        <f t="shared" ca="1" si="21"/>
        <v>CN</v>
      </c>
      <c r="T202" s="181" t="str">
        <f ca="1">IF(B202="","",IF(ISERROR(MATCH($J202,[1]SorP!$B$1:$B$6279,0)),"",INDIRECT("'SorP'!$A$"&amp;MATCH($S202&amp;$J202,[1]SorP!C:C,0))))</f>
        <v>CN-FJ</v>
      </c>
      <c r="U202" s="201"/>
      <c r="V202" s="226">
        <f>IF(C202="",NA(),IF(OR(C202="Smelter not listed",C202="Smelter not yet identified"),MATCH($B202&amp;$D202,'[1]Smelter Look-up'!$J:$J,0),MATCH($B202&amp;$C202,'[1]Smelter Look-up'!$J:$J,0)))</f>
        <v>636</v>
      </c>
      <c r="X202" s="227">
        <f t="shared" si="19"/>
        <v>0</v>
      </c>
      <c r="AB202" s="228" t="str">
        <f t="shared" si="20"/>
        <v>TungstenXiamen Tungsten Co., Ltd.</v>
      </c>
    </row>
    <row r="203" spans="1:28" s="227" customFormat="1" ht="88.2">
      <c r="A203" s="181" t="s">
        <v>132</v>
      </c>
      <c r="B203" s="182" t="s">
        <v>1101</v>
      </c>
      <c r="C203" s="186" t="s">
        <v>142</v>
      </c>
      <c r="D203" s="230"/>
      <c r="E203" s="182" t="s">
        <v>1069</v>
      </c>
      <c r="F203" s="182" t="s">
        <v>132</v>
      </c>
      <c r="G203" s="182" t="s">
        <v>13177</v>
      </c>
      <c r="H203" s="183">
        <v>0</v>
      </c>
      <c r="I203" s="184" t="s">
        <v>1732</v>
      </c>
      <c r="J203" s="184" t="s">
        <v>13531</v>
      </c>
      <c r="K203" s="224"/>
      <c r="L203" s="224"/>
      <c r="M203" s="224"/>
      <c r="N203" s="224"/>
      <c r="O203" s="224"/>
      <c r="P203" s="185"/>
      <c r="Q203" s="225"/>
      <c r="R203" s="182" t="s">
        <v>142</v>
      </c>
      <c r="S203" s="181" t="str">
        <f t="shared" ca="1" si="21"/>
        <v>CN</v>
      </c>
      <c r="T203" s="181" t="str">
        <f ca="1">IF(B203="","",IF(ISERROR(MATCH($J203,[1]SorP!$B$1:$B$6279,0)),"",INDIRECT("'SorP'!$A$"&amp;MATCH($S203&amp;$J203,[1]SorP!C:C,0))))</f>
        <v>CN-JX</v>
      </c>
      <c r="U203" s="201"/>
      <c r="V203" s="226">
        <f>IF(C203="",NA(),IF(OR(C203="Smelter not listed",C203="Smelter not yet identified"),MATCH($B203&amp;$D203,'[1]Smelter Look-up'!$J:$J,0),MATCH($B203&amp;$C203,'[1]Smelter Look-up'!$J:$J,0)))</f>
        <v>582</v>
      </c>
      <c r="X203" s="227">
        <f t="shared" si="19"/>
        <v>0</v>
      </c>
      <c r="AB203" s="228" t="str">
        <f t="shared" si="20"/>
        <v>TungstenGanzhou Jiangwu Ferrotungsten Co., Ltd.</v>
      </c>
    </row>
    <row r="204" spans="1:28" s="227" customFormat="1" ht="88.2">
      <c r="A204" s="181" t="s">
        <v>133</v>
      </c>
      <c r="B204" s="182" t="s">
        <v>1101</v>
      </c>
      <c r="C204" s="186" t="s">
        <v>143</v>
      </c>
      <c r="D204" s="230"/>
      <c r="E204" s="182" t="s">
        <v>1069</v>
      </c>
      <c r="F204" s="182" t="s">
        <v>133</v>
      </c>
      <c r="G204" s="182" t="s">
        <v>13177</v>
      </c>
      <c r="H204" s="183">
        <v>0</v>
      </c>
      <c r="I204" s="184" t="s">
        <v>1732</v>
      </c>
      <c r="J204" s="184" t="s">
        <v>13531</v>
      </c>
      <c r="K204" s="224"/>
      <c r="L204" s="224"/>
      <c r="M204" s="224"/>
      <c r="N204" s="224"/>
      <c r="O204" s="224"/>
      <c r="P204" s="185"/>
      <c r="Q204" s="225"/>
      <c r="R204" s="182" t="s">
        <v>143</v>
      </c>
      <c r="S204" s="181" t="str">
        <f t="shared" ca="1" si="21"/>
        <v>CN</v>
      </c>
      <c r="T204" s="181" t="str">
        <f ca="1">IF(B204="","",IF(ISERROR(MATCH($J204,[1]SorP!$B$1:$B$6279,0)),"",INDIRECT("'SorP'!$A$"&amp;MATCH($S204&amp;$J204,[1]SorP!C:C,0))))</f>
        <v>CN-JX</v>
      </c>
      <c r="U204" s="201"/>
      <c r="V204" s="226">
        <f>IF(C204="",NA(),IF(OR(C204="Smelter not listed",C204="Smelter not yet identified"),MATCH($B204&amp;$D204,'[1]Smelter Look-up'!$J:$J,0),MATCH($B204&amp;$C204,'[1]Smelter Look-up'!$J:$J,0)))</f>
        <v>608</v>
      </c>
      <c r="X204" s="227">
        <f t="shared" si="19"/>
        <v>0</v>
      </c>
      <c r="AB204" s="228" t="str">
        <f t="shared" si="20"/>
        <v>TungstenJiangxi Yaosheng Tungsten Co., Ltd.</v>
      </c>
    </row>
    <row r="205" spans="1:28" s="227" customFormat="1" ht="100.8">
      <c r="A205" s="181" t="s">
        <v>134</v>
      </c>
      <c r="B205" s="182" t="s">
        <v>1101</v>
      </c>
      <c r="C205" s="186" t="s">
        <v>144</v>
      </c>
      <c r="D205" s="230"/>
      <c r="E205" s="182" t="s">
        <v>1069</v>
      </c>
      <c r="F205" s="182" t="s">
        <v>134</v>
      </c>
      <c r="G205" s="182" t="s">
        <v>13177</v>
      </c>
      <c r="H205" s="183">
        <v>0</v>
      </c>
      <c r="I205" s="184" t="s">
        <v>1732</v>
      </c>
      <c r="J205" s="184" t="s">
        <v>13531</v>
      </c>
      <c r="K205" s="224"/>
      <c r="L205" s="224"/>
      <c r="M205" s="224"/>
      <c r="N205" s="224"/>
      <c r="O205" s="224"/>
      <c r="P205" s="185"/>
      <c r="Q205" s="225"/>
      <c r="R205" s="182" t="s">
        <v>144</v>
      </c>
      <c r="S205" s="181" t="str">
        <f t="shared" ca="1" si="21"/>
        <v>CN</v>
      </c>
      <c r="T205" s="181" t="str">
        <f ca="1">IF(B205="","",IF(ISERROR(MATCH($J205,[1]SorP!$B$1:$B$6279,0)),"",INDIRECT("'SorP'!$A$"&amp;MATCH($S205&amp;$J205,[1]SorP!C:C,0))))</f>
        <v>CN-JX</v>
      </c>
      <c r="U205" s="201"/>
      <c r="V205" s="226">
        <f>IF(C205="",NA(),IF(OR(C205="Smelter not listed",C205="Smelter not yet identified"),MATCH($B205&amp;$D205,'[1]Smelter Look-up'!$J:$J,0),MATCH($B205&amp;$C205,'[1]Smelter Look-up'!$J:$J,0)))</f>
        <v>607</v>
      </c>
      <c r="X205" s="227">
        <f t="shared" si="19"/>
        <v>0</v>
      </c>
      <c r="AB205" s="228" t="str">
        <f t="shared" si="20"/>
        <v>TungstenJiangxi Xinsheng Tungsten Industry Co., Ltd.</v>
      </c>
    </row>
    <row r="206" spans="1:28" s="227" customFormat="1" ht="126">
      <c r="A206" s="181" t="s">
        <v>135</v>
      </c>
      <c r="B206" s="182" t="s">
        <v>1101</v>
      </c>
      <c r="C206" s="186" t="s">
        <v>145</v>
      </c>
      <c r="D206" s="230"/>
      <c r="E206" s="182" t="s">
        <v>1069</v>
      </c>
      <c r="F206" s="182" t="s">
        <v>135</v>
      </c>
      <c r="G206" s="182" t="s">
        <v>13177</v>
      </c>
      <c r="H206" s="183">
        <v>0</v>
      </c>
      <c r="I206" s="184" t="s">
        <v>1790</v>
      </c>
      <c r="J206" s="184" t="s">
        <v>13531</v>
      </c>
      <c r="K206" s="224"/>
      <c r="L206" s="224"/>
      <c r="M206" s="224"/>
      <c r="N206" s="224"/>
      <c r="O206" s="224"/>
      <c r="P206" s="185"/>
      <c r="Q206" s="225"/>
      <c r="R206" s="182" t="s">
        <v>145</v>
      </c>
      <c r="S206" s="181" t="str">
        <f t="shared" ca="1" si="21"/>
        <v>CN</v>
      </c>
      <c r="T206" s="181" t="str">
        <f ca="1">IF(B206="","",IF(ISERROR(MATCH($J206,[1]SorP!$B$1:$B$6279,0)),"",INDIRECT("'SorP'!$A$"&amp;MATCH($S206&amp;$J206,[1]SorP!C:C,0))))</f>
        <v>CN-JX</v>
      </c>
      <c r="U206" s="201"/>
      <c r="V206" s="226">
        <f>IF(C206="",NA(),IF(OR(C206="Smelter not listed",C206="Smelter not yet identified"),MATCH($B206&amp;$D206,'[1]Smelter Look-up'!$J:$J,0),MATCH($B206&amp;$C206,'[1]Smelter Look-up'!$J:$J,0)))</f>
        <v>604</v>
      </c>
      <c r="X206" s="227">
        <f t="shared" si="19"/>
        <v>0</v>
      </c>
      <c r="AB206" s="228" t="str">
        <f t="shared" si="20"/>
        <v>TungstenJiangxi Tonggu Non-ferrous Metallurgical &amp; Chemical Co., Ltd.</v>
      </c>
    </row>
    <row r="207" spans="1:28" s="227" customFormat="1" ht="75.599999999999994">
      <c r="A207" s="181" t="s">
        <v>136</v>
      </c>
      <c r="B207" s="182" t="s">
        <v>1101</v>
      </c>
      <c r="C207" s="186" t="s">
        <v>146</v>
      </c>
      <c r="D207" s="230"/>
      <c r="E207" s="182" t="s">
        <v>1069</v>
      </c>
      <c r="F207" s="182" t="s">
        <v>136</v>
      </c>
      <c r="G207" s="182" t="s">
        <v>13177</v>
      </c>
      <c r="H207" s="183">
        <v>0</v>
      </c>
      <c r="I207" s="184" t="s">
        <v>15905</v>
      </c>
      <c r="J207" s="184" t="s">
        <v>13540</v>
      </c>
      <c r="K207" s="224"/>
      <c r="L207" s="224"/>
      <c r="M207" s="224"/>
      <c r="N207" s="224"/>
      <c r="O207" s="224"/>
      <c r="P207" s="185"/>
      <c r="Q207" s="225"/>
      <c r="R207" s="182" t="s">
        <v>146</v>
      </c>
      <c r="S207" s="181" t="str">
        <f t="shared" ca="1" si="21"/>
        <v>CN</v>
      </c>
      <c r="T207" s="181" t="str">
        <f ca="1">IF(B207="","",IF(ISERROR(MATCH($J207,[1]SorP!$B$1:$B$6279,0)),"",INDIRECT("'SorP'!$A$"&amp;MATCH($S207&amp;$J207,[1]SorP!C:C,0))))</f>
        <v>CN-YN</v>
      </c>
      <c r="U207" s="201"/>
      <c r="V207" s="226">
        <f>IF(C207="",NA(),IF(OR(C207="Smelter not listed",C207="Smelter not yet identified"),MATCH($B207&amp;$D207,'[1]Smelter Look-up'!$J:$J,0),MATCH($B207&amp;$C207,'[1]Smelter Look-up'!$J:$J,0)))</f>
        <v>615</v>
      </c>
      <c r="X207" s="227">
        <f t="shared" si="19"/>
        <v>0</v>
      </c>
      <c r="AB207" s="228" t="str">
        <f t="shared" si="20"/>
        <v>TungstenMalipo Haiyu Tungsten Co., Ltd.</v>
      </c>
    </row>
    <row r="208" spans="1:28" s="227" customFormat="1" ht="63">
      <c r="A208" s="181" t="s">
        <v>137</v>
      </c>
      <c r="B208" s="182" t="s">
        <v>1101</v>
      </c>
      <c r="C208" s="186" t="s">
        <v>147</v>
      </c>
      <c r="D208" s="230"/>
      <c r="E208" s="182" t="s">
        <v>1069</v>
      </c>
      <c r="F208" s="182" t="s">
        <v>137</v>
      </c>
      <c r="G208" s="182" t="s">
        <v>13177</v>
      </c>
      <c r="H208" s="183">
        <v>0</v>
      </c>
      <c r="I208" s="184" t="s">
        <v>1788</v>
      </c>
      <c r="J208" s="184" t="s">
        <v>13530</v>
      </c>
      <c r="K208" s="224"/>
      <c r="L208" s="224"/>
      <c r="M208" s="224"/>
      <c r="N208" s="224"/>
      <c r="O208" s="224"/>
      <c r="P208" s="185"/>
      <c r="Q208" s="225"/>
      <c r="R208" s="182" t="s">
        <v>147</v>
      </c>
      <c r="S208" s="181" t="str">
        <f t="shared" ca="1" si="21"/>
        <v>CN</v>
      </c>
      <c r="T208" s="181" t="str">
        <f ca="1">IF(B208="","",IF(ISERROR(MATCH($J208,[1]SorP!$B$1:$B$6279,0)),"",INDIRECT("'SorP'!$A$"&amp;MATCH($S208&amp;$J208,[1]SorP!C:C,0))))</f>
        <v>CN-FJ</v>
      </c>
      <c r="U208" s="201"/>
      <c r="V208" s="226">
        <f>IF(C208="",NA(),IF(OR(C208="Smelter not listed",C208="Smelter not yet identified"),MATCH($B208&amp;$D208,'[1]Smelter Look-up'!$J:$J,0),MATCH($B208&amp;$C208,'[1]Smelter Look-up'!$J:$J,0)))</f>
        <v>635</v>
      </c>
      <c r="X208" s="227">
        <f t="shared" si="19"/>
        <v>0</v>
      </c>
      <c r="AB208" s="228" t="str">
        <f t="shared" si="20"/>
        <v>TungstenXiamen Tungsten (H.C.) Co., Ltd.</v>
      </c>
    </row>
    <row r="209" spans="1:28" s="227" customFormat="1" ht="75.599999999999994">
      <c r="A209" s="181" t="s">
        <v>130</v>
      </c>
      <c r="B209" s="182" t="s">
        <v>1101</v>
      </c>
      <c r="C209" s="186" t="s">
        <v>148</v>
      </c>
      <c r="D209" s="230"/>
      <c r="E209" s="182" t="s">
        <v>1069</v>
      </c>
      <c r="F209" s="182" t="s">
        <v>130</v>
      </c>
      <c r="G209" s="182" t="s">
        <v>13177</v>
      </c>
      <c r="H209" s="183">
        <v>0</v>
      </c>
      <c r="I209" s="184" t="s">
        <v>1792</v>
      </c>
      <c r="J209" s="184" t="s">
        <v>13531</v>
      </c>
      <c r="K209" s="224"/>
      <c r="L209" s="224"/>
      <c r="M209" s="224"/>
      <c r="N209" s="224"/>
      <c r="O209" s="224"/>
      <c r="P209" s="185"/>
      <c r="Q209" s="225"/>
      <c r="R209" s="182" t="s">
        <v>148</v>
      </c>
      <c r="S209" s="181" t="str">
        <f t="shared" ca="1" si="21"/>
        <v>CN</v>
      </c>
      <c r="T209" s="181" t="str">
        <f ca="1">IF(B209="","",IF(ISERROR(MATCH($J209,[1]SorP!$B$1:$B$6279,0)),"",INDIRECT("'SorP'!$A$"&amp;MATCH($S209&amp;$J209,[1]SorP!C:C,0))))</f>
        <v>CN-JX</v>
      </c>
      <c r="U209" s="201"/>
      <c r="V209" s="226">
        <f>IF(C209="",NA(),IF(OR(C209="Smelter not listed",C209="Smelter not yet identified"),MATCH($B209&amp;$D209,'[1]Smelter Look-up'!$J:$J,0),MATCH($B209&amp;$C209,'[1]Smelter Look-up'!$J:$J,0)))</f>
        <v>602</v>
      </c>
      <c r="X209" s="227">
        <f t="shared" si="19"/>
        <v>0</v>
      </c>
      <c r="AB209" s="228" t="str">
        <f t="shared" si="20"/>
        <v>TungstenJiangxi Gan Bei Tungsten Co., Ltd.</v>
      </c>
    </row>
    <row r="210" spans="1:28" s="227" customFormat="1" ht="88.2">
      <c r="A210" s="181" t="s">
        <v>380</v>
      </c>
      <c r="B210" s="182" t="s">
        <v>1101</v>
      </c>
      <c r="C210" s="186" t="s">
        <v>379</v>
      </c>
      <c r="D210" s="230"/>
      <c r="E210" s="182" t="s">
        <v>1069</v>
      </c>
      <c r="F210" s="182" t="s">
        <v>380</v>
      </c>
      <c r="G210" s="182" t="s">
        <v>13177</v>
      </c>
      <c r="H210" s="183">
        <v>0</v>
      </c>
      <c r="I210" s="184" t="s">
        <v>1732</v>
      </c>
      <c r="J210" s="184" t="s">
        <v>13531</v>
      </c>
      <c r="K210" s="224"/>
      <c r="L210" s="224"/>
      <c r="M210" s="224"/>
      <c r="N210" s="224"/>
      <c r="O210" s="224"/>
      <c r="P210" s="185"/>
      <c r="Q210" s="225"/>
      <c r="R210" s="182" t="s">
        <v>379</v>
      </c>
      <c r="S210" s="181" t="str">
        <f t="shared" ca="1" si="21"/>
        <v>CN</v>
      </c>
      <c r="T210" s="181" t="str">
        <f ca="1">IF(B210="","",IF(ISERROR(MATCH($J210,[1]SorP!$B$1:$B$6279,0)),"",INDIRECT("'SorP'!$A$"&amp;MATCH($S210&amp;$J210,[1]SorP!C:C,0))))</f>
        <v>CN-JX</v>
      </c>
      <c r="U210" s="201"/>
      <c r="V210" s="226">
        <f>IF(C210="",NA(),IF(OR(C210="Smelter not listed",C210="Smelter not yet identified"),MATCH($B210&amp;$D210,'[1]Smelter Look-up'!$J:$J,0),MATCH($B210&amp;$C210,'[1]Smelter Look-up'!$J:$J,0)))</f>
        <v>583</v>
      </c>
      <c r="X210" s="227">
        <f t="shared" si="19"/>
        <v>0</v>
      </c>
      <c r="AB210" s="228" t="str">
        <f t="shared" si="20"/>
        <v>TungstenGanzhou Seadragon W &amp; Mo Co., Ltd.</v>
      </c>
    </row>
    <row r="211" spans="1:28" s="227" customFormat="1" ht="88.2">
      <c r="A211" s="181" t="s">
        <v>13777</v>
      </c>
      <c r="B211" s="182" t="s">
        <v>1101</v>
      </c>
      <c r="C211" s="186" t="s">
        <v>13763</v>
      </c>
      <c r="D211" s="230"/>
      <c r="E211" s="182" t="s">
        <v>863</v>
      </c>
      <c r="F211" s="182" t="s">
        <v>13777</v>
      </c>
      <c r="G211" s="182" t="s">
        <v>13177</v>
      </c>
      <c r="H211" s="183">
        <v>0</v>
      </c>
      <c r="I211" s="184" t="s">
        <v>13786</v>
      </c>
      <c r="J211" s="184" t="s">
        <v>1793</v>
      </c>
      <c r="K211" s="224"/>
      <c r="L211" s="224"/>
      <c r="M211" s="224"/>
      <c r="N211" s="224"/>
      <c r="O211" s="224"/>
      <c r="P211" s="185"/>
      <c r="Q211" s="225"/>
      <c r="R211" s="182" t="s">
        <v>13763</v>
      </c>
      <c r="S211" s="181" t="str">
        <f t="shared" ca="1" si="21"/>
        <v>VN</v>
      </c>
      <c r="T211" s="181" t="str">
        <f ca="1">IF(B211="","",IF(ISERROR(MATCH($J211,[1]SorP!$B$1:$B$6279,0)),"",INDIRECT("'SorP'!$A$"&amp;MATCH($S211&amp;$J211,[1]SorP!C:C,0))))</f>
        <v>VN-HP</v>
      </c>
      <c r="U211" s="201"/>
      <c r="V211" s="226">
        <f>IF(C211="",NA(),IF(OR(C211="Smelter not listed",C211="Smelter not yet identified"),MATCH($B211&amp;$D211,'[1]Smelter Look-up'!$J:$J,0),MATCH($B211&amp;$C211,'[1]Smelter Look-up'!$J:$J,0)))</f>
        <v>565</v>
      </c>
      <c r="X211" s="227">
        <f t="shared" si="19"/>
        <v>0</v>
      </c>
      <c r="AB211" s="228" t="str">
        <f t="shared" si="20"/>
        <v>TungstenAsia Tungsten Products Vietnam Ltd.</v>
      </c>
    </row>
    <row r="212" spans="1:28" s="227" customFormat="1" ht="176.4">
      <c r="A212" s="181" t="s">
        <v>1370</v>
      </c>
      <c r="B212" s="182" t="s">
        <v>1101</v>
      </c>
      <c r="C212" s="186" t="s">
        <v>15354</v>
      </c>
      <c r="D212" s="230"/>
      <c r="E212" s="182" t="s">
        <v>1069</v>
      </c>
      <c r="F212" s="182" t="s">
        <v>1370</v>
      </c>
      <c r="G212" s="182" t="s">
        <v>13177</v>
      </c>
      <c r="H212" s="183">
        <v>0</v>
      </c>
      <c r="I212" s="184" t="s">
        <v>1733</v>
      </c>
      <c r="J212" s="184" t="s">
        <v>13535</v>
      </c>
      <c r="K212" s="224"/>
      <c r="L212" s="224"/>
      <c r="M212" s="224"/>
      <c r="N212" s="224"/>
      <c r="O212" s="224"/>
      <c r="P212" s="185"/>
      <c r="Q212" s="225"/>
      <c r="R212" s="182" t="s">
        <v>15354</v>
      </c>
      <c r="S212" s="181" t="str">
        <f t="shared" ca="1" si="21"/>
        <v>CN</v>
      </c>
      <c r="T212" s="181" t="str">
        <f ca="1">IF(B212="","",IF(ISERROR(MATCH($J212,[1]SorP!$B$1:$B$6279,0)),"",INDIRECT("'SorP'!$A$"&amp;MATCH($S212&amp;$J212,[1]SorP!C:C,0))))</f>
        <v>CN-HN</v>
      </c>
      <c r="U212" s="201"/>
      <c r="V212" s="226">
        <f>IF(C212="",NA(),IF(OR(C212="Smelter not listed",C212="Smelter not yet identified"),MATCH($B212&amp;$D212,'[1]Smelter Look-up'!$J:$J,0),MATCH($B212&amp;$C212,'[1]Smelter Look-up'!$J:$J,0)))</f>
        <v>598</v>
      </c>
      <c r="X212" s="227">
        <f t="shared" si="19"/>
        <v>0</v>
      </c>
      <c r="AB212" s="228" t="str">
        <f t="shared" si="20"/>
        <v>TungstenHunan Shizhuyuan Nonferrous Metals Co., Ltd. Chenzhou Tungsten Products Branch</v>
      </c>
    </row>
    <row r="213" spans="1:28" s="227" customFormat="1" ht="63">
      <c r="A213" s="181" t="s">
        <v>1390</v>
      </c>
      <c r="B213" s="182" t="s">
        <v>1101</v>
      </c>
      <c r="C213" s="186" t="s">
        <v>2487</v>
      </c>
      <c r="D213" s="230"/>
      <c r="E213" s="182" t="s">
        <v>1070</v>
      </c>
      <c r="F213" s="182" t="s">
        <v>1390</v>
      </c>
      <c r="G213" s="182" t="s">
        <v>13177</v>
      </c>
      <c r="H213" s="183">
        <v>0</v>
      </c>
      <c r="I213" s="184" t="s">
        <v>1709</v>
      </c>
      <c r="J213" s="184" t="s">
        <v>4197</v>
      </c>
      <c r="K213" s="224"/>
      <c r="L213" s="224"/>
      <c r="M213" s="224"/>
      <c r="N213" s="224"/>
      <c r="O213" s="224"/>
      <c r="P213" s="185"/>
      <c r="Q213" s="225"/>
      <c r="R213" s="182" t="s">
        <v>2487</v>
      </c>
      <c r="S213" s="181" t="str">
        <f t="shared" ca="1" si="21"/>
        <v>DE</v>
      </c>
      <c r="T213" s="181" t="str">
        <f ca="1">IF(B213="","",IF(ISERROR(MATCH($J213,[1]SorP!$B$1:$B$6279,0)),"",INDIRECT("'SorP'!$A$"&amp;MATCH($S213&amp;$J213,[1]SorP!C:C,0))))</f>
        <v>DE-NI</v>
      </c>
      <c r="U213" s="201"/>
      <c r="V213" s="226">
        <f>IF(C213="",NA(),IF(OR(C213="Smelter not listed",C213="Smelter not yet identified"),MATCH($B213&amp;$D213,'[1]Smelter Look-up'!$J:$J,0),MATCH($B213&amp;$C213,'[1]Smelter Look-up'!$J:$J,0)))</f>
        <v>589</v>
      </c>
      <c r="X213" s="227">
        <f t="shared" si="19"/>
        <v>0</v>
      </c>
      <c r="AB213" s="228" t="str">
        <f t="shared" si="20"/>
        <v>TungstenH.C. Starck Tungsten GmbH</v>
      </c>
    </row>
    <row r="214" spans="1:28" s="227" customFormat="1" ht="75.599999999999994">
      <c r="A214" s="181" t="s">
        <v>1391</v>
      </c>
      <c r="B214" s="182" t="s">
        <v>1101</v>
      </c>
      <c r="C214" s="186" t="s">
        <v>14948</v>
      </c>
      <c r="D214" s="230"/>
      <c r="E214" s="182" t="s">
        <v>1070</v>
      </c>
      <c r="F214" s="182" t="s">
        <v>1391</v>
      </c>
      <c r="G214" s="182" t="s">
        <v>13177</v>
      </c>
      <c r="H214" s="183">
        <v>0</v>
      </c>
      <c r="I214" s="184" t="s">
        <v>1710</v>
      </c>
      <c r="J214" s="184" t="s">
        <v>1511</v>
      </c>
      <c r="K214" s="224"/>
      <c r="L214" s="224"/>
      <c r="M214" s="224"/>
      <c r="N214" s="224"/>
      <c r="O214" s="224"/>
      <c r="P214" s="185"/>
      <c r="Q214" s="225"/>
      <c r="R214" s="182" t="s">
        <v>14948</v>
      </c>
      <c r="S214" s="181" t="str">
        <f t="shared" ca="1" si="21"/>
        <v>DE</v>
      </c>
      <c r="T214" s="181" t="str">
        <f ca="1">IF(B214="","",IF(ISERROR(MATCH($J214,[1]SorP!$B$1:$B$6279,0)),"",INDIRECT("'SorP'!$A$"&amp;MATCH($S214&amp;$J214,[1]SorP!C:C,0))))</f>
        <v>DE-BW</v>
      </c>
      <c r="U214" s="201"/>
      <c r="V214" s="226">
        <f>IF(C214="",NA(),IF(OR(C214="Smelter not listed",C214="Smelter not yet identified"),MATCH($B214&amp;$D214,'[1]Smelter Look-up'!$J:$J,0),MATCH($B214&amp;$C214,'[1]Smelter Look-up'!$J:$J,0)))</f>
        <v>627</v>
      </c>
      <c r="X214" s="227">
        <f t="shared" si="19"/>
        <v>0</v>
      </c>
      <c r="AB214" s="228" t="str">
        <f t="shared" si="20"/>
        <v>TungstenTANIOBIS Smelting GmbH &amp; Co. KG</v>
      </c>
    </row>
    <row r="215" spans="1:28" s="227" customFormat="1" ht="63">
      <c r="A215" s="181" t="s">
        <v>1394</v>
      </c>
      <c r="B215" s="182" t="s">
        <v>1101</v>
      </c>
      <c r="C215" s="186" t="s">
        <v>14973</v>
      </c>
      <c r="D215" s="230"/>
      <c r="E215" s="182" t="s">
        <v>863</v>
      </c>
      <c r="F215" s="182" t="s">
        <v>1394</v>
      </c>
      <c r="G215" s="182" t="s">
        <v>13177</v>
      </c>
      <c r="H215" s="183">
        <v>0</v>
      </c>
      <c r="I215" s="184" t="s">
        <v>1794</v>
      </c>
      <c r="J215" s="184" t="s">
        <v>12081</v>
      </c>
      <c r="K215" s="224"/>
      <c r="L215" s="224"/>
      <c r="M215" s="224"/>
      <c r="N215" s="224"/>
      <c r="O215" s="224"/>
      <c r="P215" s="185"/>
      <c r="Q215" s="225"/>
      <c r="R215" s="182" t="s">
        <v>14973</v>
      </c>
      <c r="S215" s="181" t="str">
        <f t="shared" ca="1" si="21"/>
        <v>VN</v>
      </c>
      <c r="T215" s="181" t="str">
        <f ca="1">IF(B215="","",IF(ISERROR(MATCH($J215,[1]SorP!$B$1:$B$6279,0)),"",INDIRECT("'SorP'!$A$"&amp;MATCH($S215&amp;$J215,[1]SorP!C:C,0))))</f>
        <v>VN-69</v>
      </c>
      <c r="U215" s="201"/>
      <c r="V215" s="226">
        <f>IF(C215="",NA(),IF(OR(C215="Smelter not listed",C215="Smelter not yet identified"),MATCH($B215&amp;$D215,'[1]Smelter Look-up'!$J:$J,0),MATCH($B215&amp;$C215,'[1]Smelter Look-up'!$J:$J,0)))</f>
        <v>616</v>
      </c>
      <c r="X215" s="227">
        <f t="shared" si="19"/>
        <v>0</v>
      </c>
      <c r="AB215" s="228" t="str">
        <f t="shared" si="20"/>
        <v>TungstenMasan High-Tech Materials</v>
      </c>
    </row>
    <row r="216" spans="1:28" s="227" customFormat="1" ht="100.8">
      <c r="A216" s="181" t="s">
        <v>1393</v>
      </c>
      <c r="B216" s="182" t="s">
        <v>1101</v>
      </c>
      <c r="C216" s="186" t="s">
        <v>1392</v>
      </c>
      <c r="D216" s="230"/>
      <c r="E216" s="182" t="s">
        <v>1069</v>
      </c>
      <c r="F216" s="182" t="s">
        <v>1393</v>
      </c>
      <c r="G216" s="182" t="s">
        <v>13177</v>
      </c>
      <c r="H216" s="183">
        <v>0</v>
      </c>
      <c r="I216" s="184" t="s">
        <v>1732</v>
      </c>
      <c r="J216" s="184" t="s">
        <v>13531</v>
      </c>
      <c r="K216" s="224"/>
      <c r="L216" s="224"/>
      <c r="M216" s="224"/>
      <c r="N216" s="224"/>
      <c r="O216" s="224"/>
      <c r="P216" s="185"/>
      <c r="Q216" s="225"/>
      <c r="R216" s="182" t="s">
        <v>1392</v>
      </c>
      <c r="S216" s="181" t="str">
        <f t="shared" ca="1" si="21"/>
        <v>CN</v>
      </c>
      <c r="T216" s="181" t="str">
        <f ca="1">IF(B216="","",IF(ISERROR(MATCH($J216,[1]SorP!$B$1:$B$6279,0)),"",INDIRECT("'SorP'!$A$"&amp;MATCH($S216&amp;$J216,[1]SorP!C:C,0))))</f>
        <v>CN-JX</v>
      </c>
      <c r="U216" s="201"/>
      <c r="V216" s="226">
        <f>IF(C216="",NA(),IF(OR(C216="Smelter not listed",C216="Smelter not yet identified"),MATCH($B216&amp;$D216,'[1]Smelter Look-up'!$J:$J,0),MATCH($B216&amp;$C216,'[1]Smelter Look-up'!$J:$J,0)))</f>
        <v>601</v>
      </c>
      <c r="X216" s="227">
        <f t="shared" si="19"/>
        <v>0</v>
      </c>
      <c r="AB216" s="228" t="str">
        <f t="shared" si="20"/>
        <v>TungstenJiangwu H.C. Starck Tungsten Products Co., Ltd.</v>
      </c>
    </row>
    <row r="217" spans="1:28" s="227" customFormat="1" ht="50.4">
      <c r="A217" s="181" t="s">
        <v>1796</v>
      </c>
      <c r="B217" s="182" t="s">
        <v>1101</v>
      </c>
      <c r="C217" s="186" t="s">
        <v>1795</v>
      </c>
      <c r="D217" s="230"/>
      <c r="E217" s="182" t="s">
        <v>2384</v>
      </c>
      <c r="F217" s="182" t="s">
        <v>1796</v>
      </c>
      <c r="G217" s="182" t="s">
        <v>13177</v>
      </c>
      <c r="H217" s="183">
        <v>0</v>
      </c>
      <c r="I217" s="184" t="s">
        <v>1797</v>
      </c>
      <c r="J217" s="184" t="s">
        <v>1583</v>
      </c>
      <c r="K217" s="224"/>
      <c r="L217" s="224"/>
      <c r="M217" s="224"/>
      <c r="N217" s="224"/>
      <c r="O217" s="224"/>
      <c r="P217" s="185"/>
      <c r="Q217" s="225"/>
      <c r="R217" s="182" t="s">
        <v>1795</v>
      </c>
      <c r="S217" s="181" t="str">
        <f t="shared" ca="1" si="21"/>
        <v>US</v>
      </c>
      <c r="T217" s="181" t="str">
        <f ca="1">IF(B217="","",IF(ISERROR(MATCH($J217,[1]SorP!$B$1:$B$6279,0)),"",INDIRECT("'SorP'!$A$"&amp;MATCH($S217&amp;$J217,[1]SorP!C:C,0))))</f>
        <v>US-NY</v>
      </c>
      <c r="U217" s="201"/>
      <c r="V217" s="226">
        <f>IF(C217="",NA(),IF(OR(C217="Smelter not listed",C217="Smelter not yet identified"),MATCH($B217&amp;$D217,'[1]Smelter Look-up'!$J:$J,0),MATCH($B217&amp;$C217,'[1]Smelter Look-up'!$J:$J,0)))</f>
        <v>621</v>
      </c>
      <c r="X217" s="227">
        <f t="shared" si="19"/>
        <v>0</v>
      </c>
      <c r="AB217" s="228" t="str">
        <f t="shared" si="20"/>
        <v>TungstenNiagara Refining LLC</v>
      </c>
    </row>
    <row r="218" spans="1:28" s="227" customFormat="1" ht="88.2">
      <c r="A218" s="181" t="s">
        <v>13724</v>
      </c>
      <c r="B218" s="182" t="s">
        <v>1101</v>
      </c>
      <c r="C218" s="186" t="s">
        <v>14970</v>
      </c>
      <c r="D218" s="230"/>
      <c r="E218" s="182" t="s">
        <v>1069</v>
      </c>
      <c r="F218" s="182" t="s">
        <v>13724</v>
      </c>
      <c r="G218" s="182" t="s">
        <v>13177</v>
      </c>
      <c r="H218" s="183">
        <v>0</v>
      </c>
      <c r="I218" s="184" t="s">
        <v>1581</v>
      </c>
      <c r="J218" s="184" t="s">
        <v>13533</v>
      </c>
      <c r="K218" s="224"/>
      <c r="L218" s="224"/>
      <c r="M218" s="224"/>
      <c r="N218" s="224"/>
      <c r="O218" s="224"/>
      <c r="P218" s="185"/>
      <c r="Q218" s="225"/>
      <c r="R218" s="182" t="s">
        <v>14970</v>
      </c>
      <c r="S218" s="181" t="str">
        <f t="shared" ca="1" si="21"/>
        <v>CN</v>
      </c>
      <c r="T218" s="181" t="str">
        <f ca="1">IF(B218="","",IF(ISERROR(MATCH($J218,[1]SorP!$B$1:$B$6279,0)),"",INDIRECT("'SorP'!$A$"&amp;MATCH($S218&amp;$J218,[1]SorP!C:C,0))))</f>
        <v>CN-HA</v>
      </c>
      <c r="U218" s="201"/>
      <c r="V218" s="226">
        <f>IF(C218="",NA(),IF(OR(C218="Smelter not listed",C218="Smelter not yet identified"),MATCH($B218&amp;$D218,'[1]Smelter Look-up'!$J:$J,0),MATCH($B218&amp;$C218,'[1]Smelter Look-up'!$J:$J,0)))</f>
        <v>571</v>
      </c>
      <c r="X218" s="227">
        <f t="shared" si="19"/>
        <v>0</v>
      </c>
      <c r="AB218" s="228" t="str">
        <f t="shared" si="20"/>
        <v>TungstenChina Molybdenum Tungsten Co., Ltd.</v>
      </c>
    </row>
    <row r="219" spans="1:28" s="227" customFormat="1" ht="100.8">
      <c r="A219" s="181" t="s">
        <v>2225</v>
      </c>
      <c r="B219" s="182" t="s">
        <v>1101</v>
      </c>
      <c r="C219" s="186" t="s">
        <v>2295</v>
      </c>
      <c r="D219" s="230"/>
      <c r="E219" s="182" t="s">
        <v>852</v>
      </c>
      <c r="F219" s="182" t="s">
        <v>2225</v>
      </c>
      <c r="G219" s="182" t="s">
        <v>13177</v>
      </c>
      <c r="H219" s="183">
        <v>0</v>
      </c>
      <c r="I219" s="184" t="s">
        <v>2226</v>
      </c>
      <c r="J219" s="184" t="s">
        <v>2227</v>
      </c>
      <c r="K219" s="224"/>
      <c r="L219" s="224"/>
      <c r="M219" s="224"/>
      <c r="N219" s="224"/>
      <c r="O219" s="224"/>
      <c r="P219" s="185"/>
      <c r="Q219" s="225"/>
      <c r="R219" s="182" t="s">
        <v>2295</v>
      </c>
      <c r="S219" s="181" t="str">
        <f t="shared" ref="S219:S224" ca="1" si="22">IF(B219="","",IF(ISERROR(MATCH($E219,CL,0)),"Unknown",INDIRECT("'C'!$A$"&amp;MATCH($E219,CL,0)+1)))</f>
        <v>PH</v>
      </c>
      <c r="T219" s="181" t="str">
        <f ca="1">IF(B219="","",IF(ISERROR(MATCH($J219,[1]SorP!$B$1:$B$6279,0)),"",INDIRECT("'SorP'!$A$"&amp;MATCH($S219&amp;$J219,[1]SorP!C:C,0))))</f>
        <v>PH-BUL</v>
      </c>
      <c r="U219" s="201"/>
      <c r="V219" s="226">
        <f>IF(C219="",NA(),IF(OR(C219="Smelter not listed",C219="Smelter not yet identified"),MATCH($B219&amp;$D219,'[1]Smelter Look-up'!$J:$J,0),MATCH($B219&amp;$C219,'[1]Smelter Look-up'!$J:$J,0)))</f>
        <v>626</v>
      </c>
      <c r="X219" s="227">
        <f t="shared" si="19"/>
        <v>0</v>
      </c>
      <c r="AB219" s="228" t="str">
        <f t="shared" si="20"/>
        <v>TungstenPhilippine Chuangxin Industrial Co., Inc.</v>
      </c>
    </row>
    <row r="220" spans="1:28" s="227" customFormat="1" ht="50.4">
      <c r="A220" s="181" t="s">
        <v>13730</v>
      </c>
      <c r="B220" s="182" t="s">
        <v>1101</v>
      </c>
      <c r="C220" s="186" t="s">
        <v>13729</v>
      </c>
      <c r="D220" s="230"/>
      <c r="E220" s="182" t="s">
        <v>2383</v>
      </c>
      <c r="F220" s="182" t="s">
        <v>13730</v>
      </c>
      <c r="G220" s="182" t="s">
        <v>13177</v>
      </c>
      <c r="H220" s="183">
        <v>0</v>
      </c>
      <c r="I220" s="184" t="s">
        <v>13740</v>
      </c>
      <c r="J220" s="184" t="s">
        <v>11431</v>
      </c>
      <c r="K220" s="224"/>
      <c r="L220" s="224"/>
      <c r="M220" s="224"/>
      <c r="N220" s="224"/>
      <c r="O220" s="224"/>
      <c r="P220" s="185"/>
      <c r="Q220" s="225"/>
      <c r="R220" s="182" t="s">
        <v>13729</v>
      </c>
      <c r="S220" s="181" t="str">
        <f t="shared" ca="1" si="22"/>
        <v>TW</v>
      </c>
      <c r="T220" s="181" t="str">
        <f ca="1">IF(B220="","",IF(ISERROR(MATCH($J220,[1]SorP!$B$1:$B$6279,0)),"",INDIRECT("'SorP'!$A$"&amp;MATCH($S220&amp;$J220,[1]SorP!C:C,0))))</f>
        <v>TW-PIF</v>
      </c>
      <c r="U220" s="201"/>
      <c r="V220" s="226">
        <f>IF(C220="",NA(),IF(OR(C220="Smelter not listed",C220="Smelter not yet identified"),MATCH($B220&amp;$D220,'[1]Smelter Look-up'!$J:$J,0),MATCH($B220&amp;$C220,'[1]Smelter Look-up'!$J:$J,0)))</f>
        <v>613</v>
      </c>
      <c r="X220" s="227">
        <f t="shared" si="19"/>
        <v>0</v>
      </c>
      <c r="AB220" s="228" t="str">
        <f t="shared" si="20"/>
        <v>TungstenLianyou Metals Co., Ltd.</v>
      </c>
    </row>
    <row r="221" spans="1:28" s="227" customFormat="1" ht="75.599999999999994">
      <c r="A221" s="181" t="s">
        <v>13779</v>
      </c>
      <c r="B221" s="182" t="s">
        <v>1101</v>
      </c>
      <c r="C221" s="186" t="s">
        <v>15358</v>
      </c>
      <c r="D221" s="230"/>
      <c r="E221" s="182" t="s">
        <v>1069</v>
      </c>
      <c r="F221" s="182" t="s">
        <v>13779</v>
      </c>
      <c r="G221" s="182" t="s">
        <v>13177</v>
      </c>
      <c r="H221" s="183">
        <v>0</v>
      </c>
      <c r="I221" s="184" t="s">
        <v>14983</v>
      </c>
      <c r="J221" s="184" t="s">
        <v>13536</v>
      </c>
      <c r="K221" s="224"/>
      <c r="L221" s="224"/>
      <c r="M221" s="224"/>
      <c r="N221" s="224"/>
      <c r="O221" s="224"/>
      <c r="P221" s="185"/>
      <c r="Q221" s="225"/>
      <c r="R221" s="182" t="s">
        <v>15358</v>
      </c>
      <c r="S221" s="181" t="str">
        <f t="shared" ca="1" si="22"/>
        <v>CN</v>
      </c>
      <c r="T221" s="181" t="str">
        <f ca="1">IF(B221="","",IF(ISERROR(MATCH($J221,[1]SorP!$B$1:$B$6279,0)),"",INDIRECT("'SorP'!$A$"&amp;MATCH($S221&amp;$J221,[1]SorP!C:C,0))))</f>
        <v>CN-GD</v>
      </c>
      <c r="U221" s="201"/>
      <c r="V221" s="226">
        <f>IF(C221="",NA(),IF(OR(C221="Smelter not listed",C221="Smelter not yet identified"),MATCH($B221&amp;$D221,'[1]Smelter Look-up'!$J:$J,0),MATCH($B221&amp;$C221,'[1]Smelter Look-up'!$J:$J,0)))</f>
        <v>592</v>
      </c>
      <c r="X221" s="227">
        <f t="shared" si="19"/>
        <v>0</v>
      </c>
      <c r="AB221" s="228" t="str">
        <f t="shared" si="20"/>
        <v>TungstenHubei Green Tungsten Co., Ltd.</v>
      </c>
    </row>
    <row r="222" spans="1:28" s="227" customFormat="1" ht="50.4">
      <c r="A222" s="181" t="s">
        <v>13778</v>
      </c>
      <c r="B222" s="182" t="s">
        <v>1101</v>
      </c>
      <c r="C222" s="186" t="s">
        <v>13764</v>
      </c>
      <c r="D222" s="230"/>
      <c r="E222" s="182" t="s">
        <v>1065</v>
      </c>
      <c r="F222" s="182" t="s">
        <v>13778</v>
      </c>
      <c r="G222" s="182" t="s">
        <v>13177</v>
      </c>
      <c r="H222" s="183">
        <v>0</v>
      </c>
      <c r="I222" s="184" t="s">
        <v>13787</v>
      </c>
      <c r="J222" s="184" t="s">
        <v>3412</v>
      </c>
      <c r="K222" s="224"/>
      <c r="L222" s="224"/>
      <c r="M222" s="224"/>
      <c r="N222" s="224"/>
      <c r="O222" s="224"/>
      <c r="P222" s="185"/>
      <c r="Q222" s="225"/>
      <c r="R222" s="182" t="s">
        <v>13764</v>
      </c>
      <c r="S222" s="181" t="str">
        <f t="shared" ca="1" si="22"/>
        <v>BR</v>
      </c>
      <c r="T222" s="181" t="str">
        <f ca="1">IF(B222="","",IF(ISERROR(MATCH($J222,[1]SorP!$B$1:$B$6279,0)),"",INDIRECT("'SorP'!$A$"&amp;MATCH($S222&amp;$J222,[1]SorP!C:C,0))))</f>
        <v>BR-SC</v>
      </c>
      <c r="U222" s="201"/>
      <c r="V222" s="226">
        <f>IF(C222="",NA(),IF(OR(C222="Smelter not listed",C222="Smelter not yet identified"),MATCH($B222&amp;$D222,'[1]Smelter Look-up'!$J:$J,0),MATCH($B222&amp;$C222,'[1]Smelter Look-up'!$J:$J,0)))</f>
        <v>575</v>
      </c>
      <c r="X222" s="227">
        <f t="shared" si="19"/>
        <v>0</v>
      </c>
      <c r="AB222" s="228" t="str">
        <f t="shared" si="20"/>
        <v>TungstenCronimet Brasil Ltda</v>
      </c>
    </row>
    <row r="223" spans="1:28" s="227" customFormat="1" ht="75.599999999999994">
      <c r="A223" s="181" t="s">
        <v>14972</v>
      </c>
      <c r="B223" s="182" t="s">
        <v>1101</v>
      </c>
      <c r="C223" s="186" t="s">
        <v>15357</v>
      </c>
      <c r="D223" s="230"/>
      <c r="E223" s="182" t="s">
        <v>1069</v>
      </c>
      <c r="F223" s="182" t="s">
        <v>14972</v>
      </c>
      <c r="G223" s="182" t="s">
        <v>13177</v>
      </c>
      <c r="H223" s="183">
        <v>0</v>
      </c>
      <c r="I223" s="184" t="s">
        <v>13743</v>
      </c>
      <c r="J223" s="184" t="s">
        <v>13530</v>
      </c>
      <c r="K223" s="224"/>
      <c r="L223" s="224"/>
      <c r="M223" s="224"/>
      <c r="N223" s="224"/>
      <c r="O223" s="224"/>
      <c r="P223" s="185"/>
      <c r="Q223" s="225"/>
      <c r="R223" s="182" t="s">
        <v>15357</v>
      </c>
      <c r="S223" s="181" t="str">
        <f t="shared" ca="1" si="22"/>
        <v>CN</v>
      </c>
      <c r="T223" s="181" t="str">
        <f ca="1">IF(B223="","",IF(ISERROR(MATCH($J223,[1]SorP!$B$1:$B$6279,0)),"",INDIRECT("'SorP'!$A$"&amp;MATCH($S223&amp;$J223,[1]SorP!C:C,0))))</f>
        <v>CN-FJ</v>
      </c>
      <c r="U223" s="201"/>
      <c r="V223" s="226">
        <f>IF(C223="",NA(),IF(OR(C223="Smelter not listed",C223="Smelter not yet identified"),MATCH($B223&amp;$D223,'[1]Smelter Look-up'!$J:$J,0),MATCH($B223&amp;$C223,'[1]Smelter Look-up'!$J:$J,0)))</f>
        <v>579</v>
      </c>
      <c r="X223" s="227">
        <f t="shared" si="19"/>
        <v>0</v>
      </c>
      <c r="AB223" s="228" t="str">
        <f t="shared" si="20"/>
        <v>TungstenFujian Xinlu Tungsten Co., Ltd.</v>
      </c>
    </row>
    <row r="224" spans="1:28" s="227" customFormat="1" ht="100.8">
      <c r="A224" s="181" t="s">
        <v>15364</v>
      </c>
      <c r="B224" s="182" t="s">
        <v>1101</v>
      </c>
      <c r="C224" s="186" t="s">
        <v>15363</v>
      </c>
      <c r="D224" s="230"/>
      <c r="E224" s="182" t="s">
        <v>863</v>
      </c>
      <c r="F224" s="182" t="s">
        <v>15364</v>
      </c>
      <c r="G224" s="182" t="s">
        <v>13177</v>
      </c>
      <c r="H224" s="183">
        <v>0</v>
      </c>
      <c r="I224" s="184" t="s">
        <v>15366</v>
      </c>
      <c r="J224" s="184" t="s">
        <v>12081</v>
      </c>
      <c r="K224" s="224"/>
      <c r="L224" s="224"/>
      <c r="M224" s="224"/>
      <c r="N224" s="224"/>
      <c r="O224" s="224"/>
      <c r="P224" s="185"/>
      <c r="Q224" s="225"/>
      <c r="R224" s="182" t="s">
        <v>15363</v>
      </c>
      <c r="S224" s="181" t="str">
        <f t="shared" ca="1" si="22"/>
        <v>VN</v>
      </c>
      <c r="T224" s="181" t="str">
        <f ca="1">IF(B224="","",IF(ISERROR(MATCH($J224,[1]SorP!$B$1:$B$6279,0)),"",INDIRECT("'SorP'!$A$"&amp;MATCH($S224&amp;$J224,[1]SorP!C:C,0))))</f>
        <v>VN-69</v>
      </c>
      <c r="U224" s="201"/>
      <c r="V224" s="226">
        <f>IF(C224="",NA(),IF(OR(C224="Smelter not listed",C224="Smelter not yet identified"),MATCH($B224&amp;$D224,'[1]Smelter Look-up'!$J:$J,0),MATCH($B224&amp;$C224,'[1]Smelter Look-up'!$J:$J,0)))</f>
        <v>628</v>
      </c>
      <c r="X224" s="227">
        <f t="shared" si="19"/>
        <v>0</v>
      </c>
      <c r="AB224" s="228" t="str">
        <f t="shared" si="20"/>
        <v>TungstenTungsten Vietnam Joint Stock Company</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29" ca="1" si="23">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X229" ca="1" si="24">IF(AND(C225="Smelter not listed",OR(LEN(D225)=0,LEN(E225)=0)),1,0)</f>
        <v>0</v>
      </c>
      <c r="AB225" s="228" t="str">
        <f t="shared" ref="AB225:AB229" si="25">B225&amp;C225</f>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4"/>
        <v>0</v>
      </c>
      <c r="AB226" s="228" t="str">
        <f t="shared" si="2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4"/>
        <v>0</v>
      </c>
      <c r="AB227" s="228" t="str">
        <f t="shared" si="2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4"/>
        <v>0</v>
      </c>
      <c r="AB228" s="228" t="str">
        <f t="shared" si="2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4"/>
        <v>0</v>
      </c>
      <c r="AB229" s="228" t="str">
        <f t="shared" si="2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26">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27">IF(AND(C230="Smelter not listed",OR(LEN(D230)=0,LEN(E230)=0)),1,0)</f>
        <v>0</v>
      </c>
      <c r="AB230" s="228" t="str">
        <f t="shared" ref="AB230:AB260" si="28">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6"/>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7"/>
        <v>0</v>
      </c>
      <c r="AB231" s="228" t="str">
        <f t="shared" si="28"/>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6"/>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7"/>
        <v>0</v>
      </c>
      <c r="AB232" s="228" t="str">
        <f t="shared" si="28"/>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6"/>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7"/>
        <v>0</v>
      </c>
      <c r="AB233" s="228" t="str">
        <f t="shared" si="28"/>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6"/>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7"/>
        <v>0</v>
      </c>
      <c r="AB234" s="228" t="str">
        <f t="shared" si="28"/>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7"/>
        <v>0</v>
      </c>
      <c r="AB235" s="228" t="str">
        <f t="shared" si="28"/>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27"/>
        <v>0</v>
      </c>
      <c r="AB236" s="228" t="str">
        <f t="shared" si="28"/>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27"/>
        <v>0</v>
      </c>
      <c r="AB237" s="228" t="str">
        <f t="shared" si="28"/>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27"/>
        <v>0</v>
      </c>
      <c r="AB238" s="228" t="str">
        <f t="shared" si="28"/>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27"/>
        <v>0</v>
      </c>
      <c r="AB239" s="228" t="str">
        <f t="shared" si="28"/>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27"/>
        <v>0</v>
      </c>
      <c r="AB240" s="228" t="str">
        <f t="shared" si="28"/>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27"/>
        <v>0</v>
      </c>
      <c r="AB241" s="228" t="str">
        <f t="shared" si="28"/>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27"/>
        <v>0</v>
      </c>
      <c r="AB242" s="228" t="str">
        <f t="shared" si="28"/>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27"/>
        <v>0</v>
      </c>
      <c r="AB243" s="228" t="str">
        <f t="shared" si="28"/>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27"/>
        <v>0</v>
      </c>
      <c r="AB244" s="228" t="str">
        <f t="shared" si="28"/>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27"/>
        <v>0</v>
      </c>
      <c r="AB245" s="228" t="str">
        <f t="shared" si="28"/>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27"/>
        <v>0</v>
      </c>
      <c r="AB246" s="228" t="str">
        <f t="shared" si="28"/>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27"/>
        <v>0</v>
      </c>
      <c r="AB247" s="228" t="str">
        <f t="shared" si="28"/>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27"/>
        <v>0</v>
      </c>
      <c r="AB248" s="228" t="str">
        <f t="shared" si="28"/>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27"/>
        <v>0</v>
      </c>
      <c r="AB249" s="228" t="str">
        <f t="shared" si="28"/>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27"/>
        <v>0</v>
      </c>
      <c r="AB250" s="228" t="str">
        <f t="shared" si="28"/>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27"/>
        <v>0</v>
      </c>
      <c r="AB251" s="228" t="str">
        <f t="shared" si="28"/>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27"/>
        <v>0</v>
      </c>
      <c r="AB252" s="228" t="str">
        <f t="shared" si="2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27"/>
        <v>0</v>
      </c>
      <c r="AB253" s="228" t="str">
        <f t="shared" si="2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27"/>
        <v>0</v>
      </c>
      <c r="AB254" s="228" t="str">
        <f t="shared" si="2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27"/>
        <v>0</v>
      </c>
      <c r="AB255" s="228" t="str">
        <f t="shared" si="2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27"/>
        <v>0</v>
      </c>
      <c r="AB256" s="228" t="str">
        <f t="shared" si="2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27"/>
        <v>0</v>
      </c>
      <c r="AB257" s="228" t="str">
        <f t="shared" si="2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27"/>
        <v>0</v>
      </c>
      <c r="AB258" s="228" t="str">
        <f t="shared" si="2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27"/>
        <v>0</v>
      </c>
      <c r="AB259" s="228" t="str">
        <f t="shared" si="2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27"/>
        <v>0</v>
      </c>
      <c r="AB260" s="228" t="str">
        <f t="shared" si="2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29">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0">IF(AND(C261="Smelter not listed",OR(LEN(D261)=0,LEN(E261)=0)),1,0)</f>
        <v>0</v>
      </c>
      <c r="AB261" s="228" t="str">
        <f t="shared" ref="AB261" si="31">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2">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3">IF(AND(C262="Smelter not listed",OR(LEN(D262)=0,LEN(E262)=0)),1,0)</f>
        <v>0</v>
      </c>
      <c r="AB262" s="228" t="str">
        <f t="shared" ref="AB262:AB293" si="34">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2"/>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3"/>
        <v>0</v>
      </c>
      <c r="AB263" s="228" t="str">
        <f t="shared" si="34"/>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2"/>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3"/>
        <v>0</v>
      </c>
      <c r="AB264" s="228" t="str">
        <f t="shared" si="34"/>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2"/>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3"/>
        <v>0</v>
      </c>
      <c r="AB265" s="228" t="str">
        <f t="shared" si="34"/>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2"/>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3"/>
        <v>0</v>
      </c>
      <c r="AB266" s="228" t="str">
        <f t="shared" si="34"/>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2"/>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3"/>
        <v>0</v>
      </c>
      <c r="AB267" s="228" t="str">
        <f t="shared" si="34"/>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2"/>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3"/>
        <v>0</v>
      </c>
      <c r="AB268" s="228" t="str">
        <f t="shared" si="34"/>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3"/>
        <v>0</v>
      </c>
      <c r="AB269" s="228" t="str">
        <f t="shared" si="34"/>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3"/>
        <v>0</v>
      </c>
      <c r="AB270" s="228" t="str">
        <f t="shared" si="34"/>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3"/>
        <v>0</v>
      </c>
      <c r="AB271" s="228" t="str">
        <f t="shared" si="34"/>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3"/>
        <v>0</v>
      </c>
      <c r="AB272" s="228" t="str">
        <f t="shared" si="34"/>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3"/>
        <v>0</v>
      </c>
      <c r="AB273" s="228" t="str">
        <f t="shared" si="34"/>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3"/>
        <v>0</v>
      </c>
      <c r="AB274" s="228" t="str">
        <f t="shared" si="34"/>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3"/>
        <v>0</v>
      </c>
      <c r="AB275" s="228" t="str">
        <f t="shared" si="34"/>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3"/>
        <v>0</v>
      </c>
      <c r="AB276" s="228" t="str">
        <f t="shared" si="34"/>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3"/>
        <v>0</v>
      </c>
      <c r="AB277" s="228" t="str">
        <f t="shared" si="34"/>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3"/>
        <v>0</v>
      </c>
      <c r="AB278" s="228" t="str">
        <f t="shared" si="34"/>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3"/>
        <v>0</v>
      </c>
      <c r="AB279" s="228" t="str">
        <f t="shared" si="34"/>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3"/>
        <v>0</v>
      </c>
      <c r="AB280" s="228" t="str">
        <f t="shared" si="34"/>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3"/>
        <v>0</v>
      </c>
      <c r="AB281" s="228" t="str">
        <f t="shared" si="34"/>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3"/>
        <v>0</v>
      </c>
      <c r="AB282" s="228" t="str">
        <f t="shared" si="34"/>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3"/>
        <v>0</v>
      </c>
      <c r="AB283" s="228" t="str">
        <f t="shared" si="34"/>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3"/>
        <v>0</v>
      </c>
      <c r="AB284" s="228" t="str">
        <f t="shared" si="34"/>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3"/>
        <v>0</v>
      </c>
      <c r="AB285" s="228" t="str">
        <f t="shared" si="34"/>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3"/>
        <v>0</v>
      </c>
      <c r="AB286" s="228" t="str">
        <f t="shared" si="34"/>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3"/>
        <v>0</v>
      </c>
      <c r="AB287" s="228" t="str">
        <f t="shared" si="34"/>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3"/>
        <v>0</v>
      </c>
      <c r="AB288" s="228" t="str">
        <f t="shared" si="34"/>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3"/>
        <v>0</v>
      </c>
      <c r="AB289" s="228" t="str">
        <f t="shared" si="34"/>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3"/>
        <v>0</v>
      </c>
      <c r="AB290" s="228" t="str">
        <f t="shared" si="3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3"/>
        <v>0</v>
      </c>
      <c r="AB291" s="228" t="str">
        <f t="shared" si="3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3"/>
        <v>0</v>
      </c>
      <c r="AB292" s="228" t="str">
        <f t="shared" si="3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3"/>
        <v>0</v>
      </c>
      <c r="AB293" s="228" t="str">
        <f t="shared" si="3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5">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36">IF(AND(C294="Smelter not listed",OR(LEN(D294)=0,LEN(E294)=0)),1,0)</f>
        <v>0</v>
      </c>
      <c r="AB294" s="228" t="str">
        <f t="shared" ref="AB294:AB324" si="37">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5"/>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6"/>
        <v>0</v>
      </c>
      <c r="AB295" s="228" t="str">
        <f t="shared" si="37"/>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5"/>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6"/>
        <v>0</v>
      </c>
      <c r="AB296" s="228" t="str">
        <f t="shared" si="37"/>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5"/>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6"/>
        <v>0</v>
      </c>
      <c r="AB297" s="228" t="str">
        <f t="shared" si="37"/>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5"/>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6"/>
        <v>0</v>
      </c>
      <c r="AB298" s="228" t="str">
        <f t="shared" si="37"/>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6"/>
        <v>0</v>
      </c>
      <c r="AB299" s="228" t="str">
        <f t="shared" si="37"/>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6"/>
        <v>0</v>
      </c>
      <c r="AB300" s="228" t="str">
        <f t="shared" si="37"/>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6"/>
        <v>0</v>
      </c>
      <c r="AB301" s="228" t="str">
        <f t="shared" si="37"/>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6"/>
        <v>0</v>
      </c>
      <c r="AB302" s="228" t="str">
        <f t="shared" si="37"/>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6"/>
        <v>0</v>
      </c>
      <c r="AB303" s="228" t="str">
        <f t="shared" si="37"/>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6"/>
        <v>0</v>
      </c>
      <c r="AB304" s="228" t="str">
        <f t="shared" si="37"/>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6"/>
        <v>0</v>
      </c>
      <c r="AB305" s="228" t="str">
        <f t="shared" si="37"/>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6"/>
        <v>0</v>
      </c>
      <c r="AB306" s="228" t="str">
        <f t="shared" si="37"/>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6"/>
        <v>0</v>
      </c>
      <c r="AB307" s="228" t="str">
        <f t="shared" si="37"/>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6"/>
        <v>0</v>
      </c>
      <c r="AB308" s="228" t="str">
        <f t="shared" si="37"/>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6"/>
        <v>0</v>
      </c>
      <c r="AB309" s="228" t="str">
        <f t="shared" si="3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6"/>
        <v>0</v>
      </c>
      <c r="AB310" s="228" t="str">
        <f t="shared" si="3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6"/>
        <v>0</v>
      </c>
      <c r="AB311" s="228" t="str">
        <f t="shared" si="3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6"/>
        <v>0</v>
      </c>
      <c r="AB312" s="228" t="str">
        <f t="shared" si="3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6"/>
        <v>0</v>
      </c>
      <c r="AB313" s="228" t="str">
        <f t="shared" si="3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6"/>
        <v>0</v>
      </c>
      <c r="AB314" s="228" t="str">
        <f t="shared" si="3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6"/>
        <v>0</v>
      </c>
      <c r="AB315" s="228" t="str">
        <f t="shared" si="3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6"/>
        <v>0</v>
      </c>
      <c r="AB316" s="228" t="str">
        <f t="shared" si="3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6"/>
        <v>0</v>
      </c>
      <c r="AB317" s="228" t="str">
        <f t="shared" si="3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6"/>
        <v>0</v>
      </c>
      <c r="AB318" s="228" t="str">
        <f t="shared" si="3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6"/>
        <v>0</v>
      </c>
      <c r="AB319" s="228" t="str">
        <f t="shared" si="3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6"/>
        <v>0</v>
      </c>
      <c r="AB320" s="228" t="str">
        <f t="shared" si="3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6"/>
        <v>0</v>
      </c>
      <c r="AB321" s="228" t="str">
        <f t="shared" si="3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6"/>
        <v>0</v>
      </c>
      <c r="AB322" s="228" t="str">
        <f t="shared" si="3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6"/>
        <v>0</v>
      </c>
      <c r="AB323" s="228" t="str">
        <f t="shared" si="3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6"/>
        <v>0</v>
      </c>
      <c r="AB324" s="228" t="str">
        <f t="shared" si="3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38">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39">IF(AND(C325="Smelter not listed",OR(LEN(D325)=0,LEN(E325)=0)),1,0)</f>
        <v>0</v>
      </c>
      <c r="AB325" s="228" t="str">
        <f t="shared" ref="AB325" si="40">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1">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2">IF(AND(C326="Smelter not listed",OR(LEN(D326)=0,LEN(E326)=0)),1,0)</f>
        <v>0</v>
      </c>
      <c r="AB326" s="228" t="str">
        <f t="shared" ref="AB326:AB357" si="43">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1"/>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2"/>
        <v>0</v>
      </c>
      <c r="AB327" s="228" t="str">
        <f t="shared" si="43"/>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1"/>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2"/>
        <v>0</v>
      </c>
      <c r="AB328" s="228" t="str">
        <f t="shared" si="43"/>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1"/>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2"/>
        <v>0</v>
      </c>
      <c r="AB329" s="228" t="str">
        <f t="shared" si="43"/>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1"/>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2"/>
        <v>0</v>
      </c>
      <c r="AB330" s="228" t="str">
        <f t="shared" si="43"/>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1"/>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2"/>
        <v>0</v>
      </c>
      <c r="AB331" s="228" t="str">
        <f t="shared" si="43"/>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1"/>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2"/>
        <v>0</v>
      </c>
      <c r="AB332" s="228" t="str">
        <f t="shared" si="43"/>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2"/>
        <v>0</v>
      </c>
      <c r="AB333" s="228" t="str">
        <f t="shared" si="43"/>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2"/>
        <v>0</v>
      </c>
      <c r="AB334" s="228" t="str">
        <f t="shared" si="43"/>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2"/>
        <v>0</v>
      </c>
      <c r="AB335" s="228" t="str">
        <f t="shared" si="43"/>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2"/>
        <v>0</v>
      </c>
      <c r="AB336" s="228" t="str">
        <f t="shared" si="43"/>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2"/>
        <v>0</v>
      </c>
      <c r="AB337" s="228" t="str">
        <f t="shared" si="43"/>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2"/>
        <v>0</v>
      </c>
      <c r="AB338" s="228" t="str">
        <f t="shared" si="43"/>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2"/>
        <v>0</v>
      </c>
      <c r="AB339" s="228" t="str">
        <f t="shared" si="43"/>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2"/>
        <v>0</v>
      </c>
      <c r="AB340" s="228" t="str">
        <f t="shared" si="43"/>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2"/>
        <v>0</v>
      </c>
      <c r="AB341" s="228" t="str">
        <f t="shared" si="43"/>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2"/>
        <v>0</v>
      </c>
      <c r="AB342" s="228" t="str">
        <f t="shared" si="43"/>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2"/>
        <v>0</v>
      </c>
      <c r="AB343" s="228" t="str">
        <f t="shared" si="43"/>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2"/>
        <v>0</v>
      </c>
      <c r="AB344" s="228" t="str">
        <f t="shared" si="43"/>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2"/>
        <v>0</v>
      </c>
      <c r="AB345" s="228" t="str">
        <f t="shared" si="43"/>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2"/>
        <v>0</v>
      </c>
      <c r="AB346" s="228" t="str">
        <f t="shared" si="43"/>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2"/>
        <v>0</v>
      </c>
      <c r="AB347" s="228" t="str">
        <f t="shared" si="43"/>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2"/>
        <v>0</v>
      </c>
      <c r="AB348" s="228" t="str">
        <f t="shared" si="43"/>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2"/>
        <v>0</v>
      </c>
      <c r="AB349" s="228" t="str">
        <f t="shared" si="43"/>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2"/>
        <v>0</v>
      </c>
      <c r="AB350" s="228" t="str">
        <f t="shared" si="43"/>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2"/>
        <v>0</v>
      </c>
      <c r="AB351" s="228" t="str">
        <f t="shared" si="43"/>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2"/>
        <v>0</v>
      </c>
      <c r="AB352" s="228" t="str">
        <f t="shared" si="43"/>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2"/>
        <v>0</v>
      </c>
      <c r="AB353" s="228" t="str">
        <f t="shared" si="43"/>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2"/>
        <v>0</v>
      </c>
      <c r="AB354" s="228" t="str">
        <f t="shared" si="4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2"/>
        <v>0</v>
      </c>
      <c r="AB355" s="228" t="str">
        <f t="shared" si="4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2"/>
        <v>0</v>
      </c>
      <c r="AB356" s="228" t="str">
        <f t="shared" si="4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2"/>
        <v>0</v>
      </c>
      <c r="AB357" s="228" t="str">
        <f t="shared" si="4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4">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5">IF(AND(C358="Smelter not listed",OR(LEN(D358)=0,LEN(E358)=0)),1,0)</f>
        <v>0</v>
      </c>
      <c r="AB358" s="228" t="str">
        <f t="shared" ref="AB358:AB388" si="46">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4"/>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5"/>
        <v>0</v>
      </c>
      <c r="AB359" s="228" t="str">
        <f t="shared" si="46"/>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4"/>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5"/>
        <v>0</v>
      </c>
      <c r="AB360" s="228" t="str">
        <f t="shared" si="46"/>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4"/>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5"/>
        <v>0</v>
      </c>
      <c r="AB361" s="228" t="str">
        <f t="shared" si="46"/>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4"/>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5"/>
        <v>0</v>
      </c>
      <c r="AB362" s="228" t="str">
        <f t="shared" si="46"/>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5"/>
        <v>0</v>
      </c>
      <c r="AB363" s="228" t="str">
        <f t="shared" si="46"/>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5"/>
        <v>0</v>
      </c>
      <c r="AB364" s="228" t="str">
        <f t="shared" si="46"/>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5"/>
        <v>0</v>
      </c>
      <c r="AB365" s="228" t="str">
        <f t="shared" si="46"/>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5"/>
        <v>0</v>
      </c>
      <c r="AB366" s="228" t="str">
        <f t="shared" si="46"/>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5"/>
        <v>0</v>
      </c>
      <c r="AB367" s="228" t="str">
        <f t="shared" si="46"/>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5"/>
        <v>0</v>
      </c>
      <c r="AB368" s="228" t="str">
        <f t="shared" si="46"/>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5"/>
        <v>0</v>
      </c>
      <c r="AB369" s="228" t="str">
        <f t="shared" si="46"/>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5"/>
        <v>0</v>
      </c>
      <c r="AB370" s="228" t="str">
        <f t="shared" si="4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5"/>
        <v>0</v>
      </c>
      <c r="AB371" s="228" t="str">
        <f t="shared" si="4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5"/>
        <v>0</v>
      </c>
      <c r="AB372" s="228" t="str">
        <f t="shared" si="4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5"/>
        <v>0</v>
      </c>
      <c r="AB373" s="228" t="str">
        <f t="shared" si="4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5"/>
        <v>0</v>
      </c>
      <c r="AB374" s="228" t="str">
        <f t="shared" si="4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5"/>
        <v>0</v>
      </c>
      <c r="AB375" s="228" t="str">
        <f t="shared" si="4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5"/>
        <v>0</v>
      </c>
      <c r="AB376" s="228" t="str">
        <f t="shared" si="4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5"/>
        <v>0</v>
      </c>
      <c r="AB377" s="228" t="str">
        <f t="shared" si="4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5"/>
        <v>0</v>
      </c>
      <c r="AB378" s="228" t="str">
        <f t="shared" si="4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5"/>
        <v>0</v>
      </c>
      <c r="AB379" s="228" t="str">
        <f t="shared" si="4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5"/>
        <v>0</v>
      </c>
      <c r="AB380" s="228" t="str">
        <f t="shared" si="4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5"/>
        <v>0</v>
      </c>
      <c r="AB381" s="228" t="str">
        <f t="shared" si="4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5"/>
        <v>0</v>
      </c>
      <c r="AB382" s="228" t="str">
        <f t="shared" si="4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5"/>
        <v>0</v>
      </c>
      <c r="AB383" s="228" t="str">
        <f t="shared" si="4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5"/>
        <v>0</v>
      </c>
      <c r="AB384" s="228" t="str">
        <f t="shared" si="4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5"/>
        <v>0</v>
      </c>
      <c r="AB385" s="228" t="str">
        <f t="shared" si="4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5"/>
        <v>0</v>
      </c>
      <c r="AB386" s="228" t="str">
        <f t="shared" si="4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5"/>
        <v>0</v>
      </c>
      <c r="AB387" s="228" t="str">
        <f t="shared" si="4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5"/>
        <v>0</v>
      </c>
      <c r="AB388" s="228" t="str">
        <f t="shared" si="4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47">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48">IF(AND(C389="Smelter not listed",OR(LEN(D389)=0,LEN(E389)=0)),1,0)</f>
        <v>0</v>
      </c>
      <c r="AB389" s="228" t="str">
        <f t="shared" ref="AB389" si="49">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0">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1">IF(AND(C390="Smelter not listed",OR(LEN(D390)=0,LEN(E390)=0)),1,0)</f>
        <v>0</v>
      </c>
      <c r="AB390" s="228" t="str">
        <f t="shared" ref="AB390:AB421" si="52">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0"/>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1"/>
        <v>0</v>
      </c>
      <c r="AB391" s="228" t="str">
        <f t="shared" si="52"/>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0"/>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1"/>
        <v>0</v>
      </c>
      <c r="AB392" s="228" t="str">
        <f t="shared" si="52"/>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0"/>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1"/>
        <v>0</v>
      </c>
      <c r="AB393" s="228" t="str">
        <f t="shared" si="52"/>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0"/>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1"/>
        <v>0</v>
      </c>
      <c r="AB394" s="228" t="str">
        <f t="shared" si="52"/>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1"/>
        <v>0</v>
      </c>
      <c r="AB395" s="228" t="str">
        <f t="shared" si="52"/>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0"/>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1"/>
        <v>0</v>
      </c>
      <c r="AB396" s="228" t="str">
        <f t="shared" si="52"/>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1"/>
        <v>0</v>
      </c>
      <c r="AB397" s="228" t="str">
        <f t="shared" si="52"/>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1"/>
        <v>0</v>
      </c>
      <c r="AB398" s="228" t="str">
        <f t="shared" si="52"/>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1"/>
        <v>0</v>
      </c>
      <c r="AB399" s="228" t="str">
        <f t="shared" si="52"/>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1"/>
        <v>0</v>
      </c>
      <c r="AB400" s="228" t="str">
        <f t="shared" si="52"/>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1"/>
        <v>0</v>
      </c>
      <c r="AB401" s="228" t="str">
        <f t="shared" si="52"/>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1"/>
        <v>0</v>
      </c>
      <c r="AB402" s="228" t="str">
        <f t="shared" si="52"/>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1"/>
        <v>0</v>
      </c>
      <c r="AB403" s="228" t="str">
        <f t="shared" si="52"/>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1"/>
        <v>0</v>
      </c>
      <c r="AB404" s="228" t="str">
        <f t="shared" si="52"/>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1"/>
        <v>0</v>
      </c>
      <c r="AB405" s="228" t="str">
        <f t="shared" si="52"/>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1"/>
        <v>0</v>
      </c>
      <c r="AB406" s="228" t="str">
        <f t="shared" si="52"/>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1"/>
        <v>0</v>
      </c>
      <c r="AB407" s="228" t="str">
        <f t="shared" si="52"/>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1"/>
        <v>0</v>
      </c>
      <c r="AB408" s="228" t="str">
        <f t="shared" si="52"/>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1"/>
        <v>0</v>
      </c>
      <c r="AB409" s="228" t="str">
        <f t="shared" si="52"/>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1"/>
        <v>0</v>
      </c>
      <c r="AB410" s="228" t="str">
        <f t="shared" si="52"/>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1"/>
        <v>0</v>
      </c>
      <c r="AB411" s="228" t="str">
        <f t="shared" si="52"/>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1"/>
        <v>0</v>
      </c>
      <c r="AB412" s="228" t="str">
        <f t="shared" si="52"/>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1"/>
        <v>0</v>
      </c>
      <c r="AB413" s="228" t="str">
        <f t="shared" si="52"/>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1"/>
        <v>0</v>
      </c>
      <c r="AB414" s="228" t="str">
        <f t="shared" si="52"/>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1"/>
        <v>0</v>
      </c>
      <c r="AB415" s="228" t="str">
        <f t="shared" si="52"/>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1"/>
        <v>0</v>
      </c>
      <c r="AB416" s="228" t="str">
        <f t="shared" si="52"/>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1"/>
        <v>0</v>
      </c>
      <c r="AB417" s="228" t="str">
        <f t="shared" si="52"/>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1"/>
        <v>0</v>
      </c>
      <c r="AB418" s="228" t="str">
        <f t="shared" si="5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1"/>
        <v>0</v>
      </c>
      <c r="AB419" s="228" t="str">
        <f t="shared" si="5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1"/>
        <v>0</v>
      </c>
      <c r="AB420" s="228" t="str">
        <f t="shared" si="5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1"/>
        <v>0</v>
      </c>
      <c r="AB421" s="228" t="str">
        <f t="shared" si="5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3">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4">IF(AND(C422="Smelter not listed",OR(LEN(D422)=0,LEN(E422)=0)),1,0)</f>
        <v>0</v>
      </c>
      <c r="AB422" s="228" t="str">
        <f t="shared" ref="AB422:AB452" si="55">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4"/>
        <v>0</v>
      </c>
      <c r="AB423" s="228" t="str">
        <f t="shared" si="55"/>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4"/>
        <v>0</v>
      </c>
      <c r="AB424" s="228" t="str">
        <f t="shared" si="55"/>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4"/>
        <v>0</v>
      </c>
      <c r="AB425" s="228" t="str">
        <f t="shared" si="55"/>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4"/>
        <v>0</v>
      </c>
      <c r="AB426" s="228" t="str">
        <f t="shared" si="55"/>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4"/>
        <v>0</v>
      </c>
      <c r="AB427" s="228" t="str">
        <f t="shared" si="55"/>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4"/>
        <v>0</v>
      </c>
      <c r="AB428" s="228" t="str">
        <f t="shared" si="55"/>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4"/>
        <v>0</v>
      </c>
      <c r="AB429" s="228" t="str">
        <f t="shared" si="55"/>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4"/>
        <v>0</v>
      </c>
      <c r="AB430" s="228" t="str">
        <f t="shared" si="55"/>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4"/>
        <v>0</v>
      </c>
      <c r="AB431" s="228" t="str">
        <f t="shared" si="55"/>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4"/>
        <v>0</v>
      </c>
      <c r="AB432" s="228" t="str">
        <f t="shared" si="55"/>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4"/>
        <v>0</v>
      </c>
      <c r="AB433" s="228" t="str">
        <f t="shared" si="55"/>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4"/>
        <v>0</v>
      </c>
      <c r="AB434" s="228" t="str">
        <f t="shared" si="5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4"/>
        <v>0</v>
      </c>
      <c r="AB435" s="228" t="str">
        <f t="shared" si="5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4"/>
        <v>0</v>
      </c>
      <c r="AB436" s="228" t="str">
        <f t="shared" si="5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4"/>
        <v>0</v>
      </c>
      <c r="AB437" s="228" t="str">
        <f t="shared" si="5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4"/>
        <v>0</v>
      </c>
      <c r="AB438" s="228" t="str">
        <f t="shared" si="5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4"/>
        <v>0</v>
      </c>
      <c r="AB439" s="228" t="str">
        <f t="shared" si="5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4"/>
        <v>0</v>
      </c>
      <c r="AB440" s="228" t="str">
        <f t="shared" si="5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4"/>
        <v>0</v>
      </c>
      <c r="AB441" s="228" t="str">
        <f t="shared" si="5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4"/>
        <v>0</v>
      </c>
      <c r="AB442" s="228" t="str">
        <f t="shared" si="5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4"/>
        <v>0</v>
      </c>
      <c r="AB443" s="228" t="str">
        <f t="shared" si="5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4"/>
        <v>0</v>
      </c>
      <c r="AB444" s="228" t="str">
        <f t="shared" si="5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4"/>
        <v>0</v>
      </c>
      <c r="AB445" s="228" t="str">
        <f t="shared" si="5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4"/>
        <v>0</v>
      </c>
      <c r="AB446" s="228" t="str">
        <f t="shared" si="5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4"/>
        <v>0</v>
      </c>
      <c r="AB447" s="228" t="str">
        <f t="shared" si="5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4"/>
        <v>0</v>
      </c>
      <c r="AB448" s="228" t="str">
        <f t="shared" si="5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4"/>
        <v>0</v>
      </c>
      <c r="AB449" s="228" t="str">
        <f t="shared" si="5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4"/>
        <v>0</v>
      </c>
      <c r="AB450" s="228" t="str">
        <f t="shared" si="5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4"/>
        <v>0</v>
      </c>
      <c r="AB451" s="228" t="str">
        <f t="shared" si="5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4"/>
        <v>0</v>
      </c>
      <c r="AB452" s="228" t="str">
        <f t="shared" si="5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6">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57">IF(AND(C453="Smelter not listed",OR(LEN(D453)=0,LEN(E453)=0)),1,0)</f>
        <v>0</v>
      </c>
      <c r="AB453" s="228" t="str">
        <f t="shared" ref="AB453" si="58">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59">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0">IF(AND(C454="Smelter not listed",OR(LEN(D454)=0,LEN(E454)=0)),1,0)</f>
        <v>0</v>
      </c>
      <c r="AB454" s="228" t="str">
        <f t="shared" ref="AB454:AB485" si="61">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0"/>
        <v>0</v>
      </c>
      <c r="AB455" s="228" t="str">
        <f t="shared" si="61"/>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0"/>
        <v>0</v>
      </c>
      <c r="AB456" s="228" t="str">
        <f t="shared" si="61"/>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0"/>
        <v>0</v>
      </c>
      <c r="AB457" s="228" t="str">
        <f t="shared" si="61"/>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0"/>
        <v>0</v>
      </c>
      <c r="AB458" s="228" t="str">
        <f t="shared" si="61"/>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0"/>
        <v>0</v>
      </c>
      <c r="AB459" s="228" t="str">
        <f t="shared" si="61"/>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0"/>
        <v>0</v>
      </c>
      <c r="AB460" s="228" t="str">
        <f t="shared" si="61"/>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0"/>
        <v>0</v>
      </c>
      <c r="AB461" s="228" t="str">
        <f t="shared" si="61"/>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0"/>
        <v>0</v>
      </c>
      <c r="AB462" s="228" t="str">
        <f t="shared" si="61"/>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0"/>
        <v>0</v>
      </c>
      <c r="AB463" s="228" t="str">
        <f t="shared" si="61"/>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0"/>
        <v>0</v>
      </c>
      <c r="AB464" s="228" t="str">
        <f t="shared" si="61"/>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0"/>
        <v>0</v>
      </c>
      <c r="AB465" s="228" t="str">
        <f t="shared" si="61"/>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0"/>
        <v>0</v>
      </c>
      <c r="AB466" s="228" t="str">
        <f t="shared" si="61"/>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0"/>
        <v>0</v>
      </c>
      <c r="AB467" s="228" t="str">
        <f t="shared" si="61"/>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0"/>
        <v>0</v>
      </c>
      <c r="AB468" s="228" t="str">
        <f t="shared" si="61"/>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0"/>
        <v>0</v>
      </c>
      <c r="AB469" s="228" t="str">
        <f t="shared" si="61"/>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0"/>
        <v>0</v>
      </c>
      <c r="AB470" s="228" t="str">
        <f t="shared" si="61"/>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0"/>
        <v>0</v>
      </c>
      <c r="AB471" s="228" t="str">
        <f t="shared" si="61"/>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0"/>
        <v>0</v>
      </c>
      <c r="AB472" s="228" t="str">
        <f t="shared" si="61"/>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0"/>
        <v>0</v>
      </c>
      <c r="AB473" s="228" t="str">
        <f t="shared" si="61"/>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0"/>
        <v>0</v>
      </c>
      <c r="AB474" s="228" t="str">
        <f t="shared" si="61"/>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0"/>
        <v>0</v>
      </c>
      <c r="AB475" s="228" t="str">
        <f t="shared" si="61"/>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0"/>
        <v>0</v>
      </c>
      <c r="AB476" s="228" t="str">
        <f t="shared" si="61"/>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0"/>
        <v>0</v>
      </c>
      <c r="AB477" s="228" t="str">
        <f t="shared" si="61"/>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0"/>
        <v>0</v>
      </c>
      <c r="AB478" s="228" t="str">
        <f t="shared" si="61"/>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0"/>
        <v>0</v>
      </c>
      <c r="AB479" s="228" t="str">
        <f t="shared" si="61"/>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0"/>
        <v>0</v>
      </c>
      <c r="AB480" s="228" t="str">
        <f t="shared" si="61"/>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0"/>
        <v>0</v>
      </c>
      <c r="AB481" s="228" t="str">
        <f t="shared" si="61"/>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0"/>
        <v>0</v>
      </c>
      <c r="AB482" s="228" t="str">
        <f t="shared" si="6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0"/>
        <v>0</v>
      </c>
      <c r="AB483" s="228" t="str">
        <f t="shared" si="6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0"/>
        <v>0</v>
      </c>
      <c r="AB484" s="228" t="str">
        <f t="shared" si="6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0"/>
        <v>0</v>
      </c>
      <c r="AB485" s="228" t="str">
        <f t="shared" si="6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2">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3">IF(AND(C486="Smelter not listed",OR(LEN(D486)=0,LEN(E486)=0)),1,0)</f>
        <v>0</v>
      </c>
      <c r="AB486" s="228" t="str">
        <f t="shared" ref="AB486:AB516" si="64">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3"/>
        <v>0</v>
      </c>
      <c r="AB487" s="228" t="str">
        <f t="shared" si="64"/>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3"/>
        <v>0</v>
      </c>
      <c r="AB488" s="228" t="str">
        <f t="shared" si="64"/>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3"/>
        <v>0</v>
      </c>
      <c r="AB489" s="228" t="str">
        <f t="shared" si="64"/>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3"/>
        <v>0</v>
      </c>
      <c r="AB490" s="228" t="str">
        <f t="shared" si="64"/>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3"/>
        <v>0</v>
      </c>
      <c r="AB491" s="228" t="str">
        <f t="shared" si="64"/>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3"/>
        <v>0</v>
      </c>
      <c r="AB492" s="228" t="str">
        <f t="shared" si="64"/>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3"/>
        <v>0</v>
      </c>
      <c r="AB493" s="228" t="str">
        <f t="shared" si="64"/>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3"/>
        <v>0</v>
      </c>
      <c r="AB494" s="228" t="str">
        <f t="shared" si="64"/>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3"/>
        <v>0</v>
      </c>
      <c r="AB495" s="228" t="str">
        <f t="shared" si="64"/>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3"/>
        <v>0</v>
      </c>
      <c r="AB496" s="228" t="str">
        <f t="shared" si="64"/>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3"/>
        <v>0</v>
      </c>
      <c r="AB497" s="228" t="str">
        <f t="shared" si="64"/>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3"/>
        <v>0</v>
      </c>
      <c r="AB498" s="228" t="str">
        <f t="shared" si="64"/>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3"/>
        <v>0</v>
      </c>
      <c r="AB499" s="228" t="str">
        <f t="shared" si="64"/>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3"/>
        <v>0</v>
      </c>
      <c r="AB500" s="228" t="str">
        <f t="shared" si="64"/>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3"/>
        <v>0</v>
      </c>
      <c r="AB501" s="228" t="str">
        <f t="shared" si="6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3"/>
        <v>0</v>
      </c>
      <c r="AB502" s="228" t="str">
        <f t="shared" si="6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3"/>
        <v>0</v>
      </c>
      <c r="AB503" s="228" t="str">
        <f t="shared" si="6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3"/>
        <v>0</v>
      </c>
      <c r="AB504" s="228" t="str">
        <f t="shared" si="6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3"/>
        <v>0</v>
      </c>
      <c r="AB505" s="228" t="str">
        <f t="shared" si="6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3"/>
        <v>0</v>
      </c>
      <c r="AB506" s="228" t="str">
        <f t="shared" si="6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3"/>
        <v>0</v>
      </c>
      <c r="AB507" s="228" t="str">
        <f t="shared" si="6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3"/>
        <v>0</v>
      </c>
      <c r="AB508" s="228" t="str">
        <f t="shared" si="6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3"/>
        <v>0</v>
      </c>
      <c r="AB509" s="228" t="str">
        <f t="shared" si="6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3"/>
        <v>0</v>
      </c>
      <c r="AB510" s="228" t="str">
        <f t="shared" si="6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3"/>
        <v>0</v>
      </c>
      <c r="AB511" s="228" t="str">
        <f t="shared" si="6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3"/>
        <v>0</v>
      </c>
      <c r="AB512" s="228" t="str">
        <f t="shared" si="6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3"/>
        <v>0</v>
      </c>
      <c r="AB513" s="228" t="str">
        <f t="shared" si="6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3"/>
        <v>0</v>
      </c>
      <c r="AB514" s="228" t="str">
        <f t="shared" si="6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3"/>
        <v>0</v>
      </c>
      <c r="AB515" s="228" t="str">
        <f t="shared" si="6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3"/>
        <v>0</v>
      </c>
      <c r="AB516" s="228" t="str">
        <f t="shared" si="6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5">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6">IF(AND(C517="Smelter not listed",OR(LEN(D517)=0,LEN(E517)=0)),1,0)</f>
        <v>0</v>
      </c>
      <c r="AB517" s="228" t="str">
        <f t="shared" ref="AB517" si="67">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68">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69">IF(AND(C518="Smelter not listed",OR(LEN(D518)=0,LEN(E518)=0)),1,0)</f>
        <v>0</v>
      </c>
      <c r="AB518" s="228" t="str">
        <f t="shared" ref="AB518:AB549" si="70">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9"/>
        <v>0</v>
      </c>
      <c r="AB519" s="228" t="str">
        <f t="shared" si="70"/>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9"/>
        <v>0</v>
      </c>
      <c r="AB520" s="228" t="str">
        <f t="shared" si="70"/>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9"/>
        <v>0</v>
      </c>
      <c r="AB521" s="228" t="str">
        <f t="shared" si="70"/>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9"/>
        <v>0</v>
      </c>
      <c r="AB522" s="228" t="str">
        <f t="shared" si="70"/>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9"/>
        <v>0</v>
      </c>
      <c r="AB523" s="228" t="str">
        <f t="shared" si="70"/>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69"/>
        <v>0</v>
      </c>
      <c r="AB524" s="228" t="str">
        <f t="shared" si="70"/>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9"/>
        <v>0</v>
      </c>
      <c r="AB525" s="228" t="str">
        <f t="shared" si="70"/>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9"/>
        <v>0</v>
      </c>
      <c r="AB526" s="228" t="str">
        <f t="shared" si="70"/>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9"/>
        <v>0</v>
      </c>
      <c r="AB527" s="228" t="str">
        <f t="shared" si="70"/>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9"/>
        <v>0</v>
      </c>
      <c r="AB528" s="228" t="str">
        <f t="shared" si="70"/>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9"/>
        <v>0</v>
      </c>
      <c r="AB529" s="228" t="str">
        <f t="shared" si="70"/>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9"/>
        <v>0</v>
      </c>
      <c r="AB530" s="228" t="str">
        <f t="shared" si="70"/>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9"/>
        <v>0</v>
      </c>
      <c r="AB531" s="228" t="str">
        <f t="shared" si="70"/>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9"/>
        <v>0</v>
      </c>
      <c r="AB532" s="228" t="str">
        <f t="shared" si="70"/>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9"/>
        <v>0</v>
      </c>
      <c r="AB533" s="228" t="str">
        <f t="shared" si="70"/>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9"/>
        <v>0</v>
      </c>
      <c r="AB534" s="228" t="str">
        <f t="shared" si="70"/>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9"/>
        <v>0</v>
      </c>
      <c r="AB535" s="228" t="str">
        <f t="shared" si="70"/>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9"/>
        <v>0</v>
      </c>
      <c r="AB536" s="228" t="str">
        <f t="shared" si="70"/>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9"/>
        <v>0</v>
      </c>
      <c r="AB537" s="228" t="str">
        <f t="shared" si="70"/>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9"/>
        <v>0</v>
      </c>
      <c r="AB538" s="228" t="str">
        <f t="shared" si="70"/>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9"/>
        <v>0</v>
      </c>
      <c r="AB539" s="228" t="str">
        <f t="shared" si="70"/>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69"/>
        <v>0</v>
      </c>
      <c r="AB540" s="228" t="str">
        <f t="shared" si="70"/>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69"/>
        <v>0</v>
      </c>
      <c r="AB541" s="228" t="str">
        <f t="shared" si="70"/>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69"/>
        <v>0</v>
      </c>
      <c r="AB542" s="228" t="str">
        <f t="shared" si="70"/>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69"/>
        <v>0</v>
      </c>
      <c r="AB543" s="228" t="str">
        <f t="shared" si="70"/>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69"/>
        <v>0</v>
      </c>
      <c r="AB544" s="228" t="str">
        <f t="shared" si="70"/>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69"/>
        <v>0</v>
      </c>
      <c r="AB545" s="228" t="str">
        <f t="shared" si="70"/>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8"/>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69"/>
        <v>0</v>
      </c>
      <c r="AB546" s="228" t="str">
        <f t="shared" si="70"/>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8"/>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69"/>
        <v>0</v>
      </c>
      <c r="AB547" s="228" t="str">
        <f t="shared" si="70"/>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9"/>
        <v>0</v>
      </c>
      <c r="AB548" s="228" t="str">
        <f t="shared" si="70"/>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8"/>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69"/>
        <v>0</v>
      </c>
      <c r="AB549" s="228" t="str">
        <f t="shared" si="7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1">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2">IF(AND(C550="Smelter not listed",OR(LEN(D550)=0,LEN(E550)=0)),1,0)</f>
        <v>0</v>
      </c>
      <c r="AB550" s="228" t="str">
        <f t="shared" ref="AB550:AB580" si="73">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2"/>
        <v>0</v>
      </c>
      <c r="AB551" s="228" t="str">
        <f t="shared" si="7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2"/>
        <v>0</v>
      </c>
      <c r="AB552" s="228" t="str">
        <f t="shared" si="7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2"/>
        <v>0</v>
      </c>
      <c r="AB553" s="228" t="str">
        <f t="shared" si="7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2"/>
        <v>0</v>
      </c>
      <c r="AB554" s="228" t="str">
        <f t="shared" si="7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2"/>
        <v>0</v>
      </c>
      <c r="AB555" s="228" t="str">
        <f t="shared" si="7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2"/>
        <v>0</v>
      </c>
      <c r="AB556" s="228" t="str">
        <f t="shared" si="7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2"/>
        <v>0</v>
      </c>
      <c r="AB557" s="228" t="str">
        <f t="shared" si="7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2"/>
        <v>0</v>
      </c>
      <c r="AB558" s="228" t="str">
        <f t="shared" si="7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2"/>
        <v>0</v>
      </c>
      <c r="AB559" s="228" t="str">
        <f t="shared" si="7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2"/>
        <v>0</v>
      </c>
      <c r="AB560" s="228" t="str">
        <f t="shared" si="7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2"/>
        <v>0</v>
      </c>
      <c r="AB561" s="228" t="str">
        <f t="shared" si="7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2"/>
        <v>0</v>
      </c>
      <c r="AB562" s="228" t="str">
        <f t="shared" si="7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2"/>
        <v>0</v>
      </c>
      <c r="AB563" s="228" t="str">
        <f t="shared" si="7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2"/>
        <v>0</v>
      </c>
      <c r="AB564" s="228" t="str">
        <f t="shared" si="7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2"/>
        <v>0</v>
      </c>
      <c r="AB565" s="228" t="str">
        <f t="shared" si="7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2"/>
        <v>0</v>
      </c>
      <c r="AB566" s="228" t="str">
        <f t="shared" si="7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2"/>
        <v>0</v>
      </c>
      <c r="AB567" s="228" t="str">
        <f t="shared" si="7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2"/>
        <v>0</v>
      </c>
      <c r="AB568" s="228" t="str">
        <f t="shared" si="7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2"/>
        <v>0</v>
      </c>
      <c r="AB569" s="228" t="str">
        <f t="shared" si="7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2"/>
        <v>0</v>
      </c>
      <c r="AB570" s="228" t="str">
        <f t="shared" si="7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2"/>
        <v>0</v>
      </c>
      <c r="AB571" s="228" t="str">
        <f t="shared" si="7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2"/>
        <v>0</v>
      </c>
      <c r="AB572" s="228" t="str">
        <f t="shared" si="7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2"/>
        <v>0</v>
      </c>
      <c r="AB573" s="228" t="str">
        <f t="shared" si="7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2"/>
        <v>0</v>
      </c>
      <c r="AB574" s="228" t="str">
        <f t="shared" si="7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2"/>
        <v>0</v>
      </c>
      <c r="AB575" s="228" t="str">
        <f t="shared" si="7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2"/>
        <v>0</v>
      </c>
      <c r="AB576" s="228" t="str">
        <f t="shared" si="7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2"/>
        <v>0</v>
      </c>
      <c r="AB577" s="228" t="str">
        <f t="shared" si="7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2"/>
        <v>0</v>
      </c>
      <c r="AB578" s="228" t="str">
        <f t="shared" si="7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2"/>
        <v>0</v>
      </c>
      <c r="AB579" s="228" t="str">
        <f t="shared" si="7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2"/>
        <v>0</v>
      </c>
      <c r="AB580" s="228" t="str">
        <f t="shared" si="7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4">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5">IF(AND(C581="Smelter not listed",OR(LEN(D581)=0,LEN(E581)=0)),1,0)</f>
        <v>0</v>
      </c>
      <c r="AB581" s="228" t="str">
        <f t="shared" ref="AB581" si="76">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77">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78">IF(AND(C586="Smelter not listed",OR(LEN(D586)=0,LEN(E586)=0)),1,0)</f>
        <v>0</v>
      </c>
      <c r="AB586" s="228" t="str">
        <f t="shared" ref="AB586" si="79">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0">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1">IF(AND(C587="Smelter not listed",OR(LEN(D587)=0,LEN(E587)=0)),1,0)</f>
        <v>0</v>
      </c>
      <c r="AB587" s="228" t="str">
        <f t="shared" ref="AB587:AB634" si="82">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0"/>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1"/>
        <v>0</v>
      </c>
      <c r="AB588" s="228" t="str">
        <f t="shared" si="82"/>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1"/>
        <v>0</v>
      </c>
      <c r="AB589" s="228" t="str">
        <f t="shared" si="82"/>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0"/>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1"/>
        <v>0</v>
      </c>
      <c r="AB590" s="228" t="str">
        <f t="shared" si="82"/>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0"/>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1"/>
        <v>0</v>
      </c>
      <c r="AB591" s="228" t="str">
        <f t="shared" si="82"/>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0"/>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1"/>
        <v>0</v>
      </c>
      <c r="AB592" s="228" t="str">
        <f t="shared" si="82"/>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0"/>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1"/>
        <v>0</v>
      </c>
      <c r="AB593" s="228" t="str">
        <f t="shared" si="82"/>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0"/>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1"/>
        <v>0</v>
      </c>
      <c r="AB594" s="228" t="str">
        <f t="shared" si="82"/>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0"/>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1"/>
        <v>0</v>
      </c>
      <c r="AB595" s="228" t="str">
        <f t="shared" si="82"/>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0"/>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1"/>
        <v>0</v>
      </c>
      <c r="AB596" s="228" t="str">
        <f t="shared" si="82"/>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0"/>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1"/>
        <v>0</v>
      </c>
      <c r="AB597" s="228" t="str">
        <f t="shared" si="82"/>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0"/>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1"/>
        <v>0</v>
      </c>
      <c r="AB598" s="228" t="str">
        <f t="shared" si="82"/>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0"/>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1"/>
        <v>0</v>
      </c>
      <c r="AB599" s="228" t="str">
        <f t="shared" si="82"/>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0"/>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1"/>
        <v>0</v>
      </c>
      <c r="AB600" s="228" t="str">
        <f t="shared" si="82"/>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0"/>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1"/>
        <v>0</v>
      </c>
      <c r="AB601" s="228" t="str">
        <f t="shared" si="82"/>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0"/>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1"/>
        <v>0</v>
      </c>
      <c r="AB602" s="228" t="str">
        <f t="shared" si="82"/>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0"/>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1"/>
        <v>0</v>
      </c>
      <c r="AB603" s="228" t="str">
        <f t="shared" si="82"/>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0"/>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1"/>
        <v>0</v>
      </c>
      <c r="AB604" s="228" t="str">
        <f t="shared" si="82"/>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0"/>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1"/>
        <v>0</v>
      </c>
      <c r="AB605" s="228" t="str">
        <f t="shared" si="82"/>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0"/>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1"/>
        <v>0</v>
      </c>
      <c r="AB606" s="228" t="str">
        <f t="shared" si="82"/>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0"/>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1"/>
        <v>0</v>
      </c>
      <c r="AB607" s="228" t="str">
        <f t="shared" si="82"/>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0"/>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1"/>
        <v>0</v>
      </c>
      <c r="AB608" s="228" t="str">
        <f t="shared" si="82"/>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1"/>
        <v>0</v>
      </c>
      <c r="AB609" s="228" t="str">
        <f t="shared" si="82"/>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1"/>
        <v>0</v>
      </c>
      <c r="AB610" s="228" t="str">
        <f t="shared" si="82"/>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1"/>
        <v>0</v>
      </c>
      <c r="AB611" s="228" t="str">
        <f t="shared" si="82"/>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1"/>
        <v>0</v>
      </c>
      <c r="AB612" s="228" t="str">
        <f t="shared" si="82"/>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1"/>
        <v>0</v>
      </c>
      <c r="AB613" s="228" t="str">
        <f t="shared" si="82"/>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1"/>
        <v>0</v>
      </c>
      <c r="AB614" s="228" t="str">
        <f t="shared" si="82"/>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1"/>
        <v>0</v>
      </c>
      <c r="AB615" s="228" t="str">
        <f t="shared" si="82"/>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1"/>
        <v>0</v>
      </c>
      <c r="AB616" s="228" t="str">
        <f t="shared" si="82"/>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1"/>
        <v>0</v>
      </c>
      <c r="AB617" s="228" t="str">
        <f t="shared" si="82"/>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1"/>
        <v>0</v>
      </c>
      <c r="AB618" s="228" t="str">
        <f t="shared" si="82"/>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1"/>
        <v>0</v>
      </c>
      <c r="AB619" s="228" t="str">
        <f t="shared" si="8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1"/>
        <v>0</v>
      </c>
      <c r="AB620" s="228" t="str">
        <f t="shared" si="8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1"/>
        <v>0</v>
      </c>
      <c r="AB621" s="228" t="str">
        <f t="shared" si="8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1"/>
        <v>0</v>
      </c>
      <c r="AB622" s="228" t="str">
        <f t="shared" si="8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1"/>
        <v>0</v>
      </c>
      <c r="AB623" s="228" t="str">
        <f t="shared" si="8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1"/>
        <v>0</v>
      </c>
      <c r="AB624" s="228" t="str">
        <f t="shared" si="8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1"/>
        <v>0</v>
      </c>
      <c r="AB625" s="228" t="str">
        <f t="shared" si="8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1"/>
        <v>0</v>
      </c>
      <c r="AB626" s="228" t="str">
        <f t="shared" si="8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1"/>
        <v>0</v>
      </c>
      <c r="AB627" s="228" t="str">
        <f t="shared" si="8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1"/>
        <v>0</v>
      </c>
      <c r="AB628" s="228" t="str">
        <f t="shared" si="8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1"/>
        <v>0</v>
      </c>
      <c r="AB629" s="228" t="str">
        <f t="shared" si="8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1"/>
        <v>0</v>
      </c>
      <c r="AB630" s="228" t="str">
        <f t="shared" si="8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1"/>
        <v>0</v>
      </c>
      <c r="AB631" s="228" t="str">
        <f t="shared" si="8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1"/>
        <v>0</v>
      </c>
      <c r="AB632" s="228" t="str">
        <f t="shared" si="8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1"/>
        <v>0</v>
      </c>
      <c r="AB633" s="228" t="str">
        <f t="shared" si="8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1"/>
        <v>0</v>
      </c>
      <c r="AB634" s="228" t="str">
        <f t="shared" si="8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3">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4">IF(AND(C635="Smelter not listed",OR(LEN(D635)=0,LEN(E635)=0)),1,0)</f>
        <v>0</v>
      </c>
      <c r="AB635" s="228" t="str">
        <f t="shared" ref="AB635" si="85">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6">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87">IF(AND(C636="Smelter not listed",OR(LEN(D636)=0,LEN(E636)=0)),1,0)</f>
        <v>0</v>
      </c>
      <c r="AB636" s="228" t="str">
        <f t="shared" ref="AB636:AB667" si="88">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6"/>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7"/>
        <v>0</v>
      </c>
      <c r="AB637" s="228" t="str">
        <f t="shared" si="88"/>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6"/>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7"/>
        <v>0</v>
      </c>
      <c r="AB638" s="228" t="str">
        <f t="shared" si="88"/>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6"/>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7"/>
        <v>0</v>
      </c>
      <c r="AB639" s="228" t="str">
        <f t="shared" si="88"/>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6"/>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7"/>
        <v>0</v>
      </c>
      <c r="AB640" s="228" t="str">
        <f t="shared" si="88"/>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6"/>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7"/>
        <v>0</v>
      </c>
      <c r="AB641" s="228" t="str">
        <f t="shared" si="88"/>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6"/>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7"/>
        <v>0</v>
      </c>
      <c r="AB642" s="228" t="str">
        <f t="shared" si="88"/>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7"/>
        <v>0</v>
      </c>
      <c r="AB643" s="228" t="str">
        <f t="shared" si="88"/>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7"/>
        <v>0</v>
      </c>
      <c r="AB644" s="228" t="str">
        <f t="shared" si="88"/>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7"/>
        <v>0</v>
      </c>
      <c r="AB645" s="228" t="str">
        <f t="shared" si="88"/>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7"/>
        <v>0</v>
      </c>
      <c r="AB646" s="228" t="str">
        <f t="shared" si="88"/>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7"/>
        <v>0</v>
      </c>
      <c r="AB647" s="228" t="str">
        <f t="shared" si="88"/>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7"/>
        <v>0</v>
      </c>
      <c r="AB648" s="228" t="str">
        <f t="shared" si="88"/>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7"/>
        <v>0</v>
      </c>
      <c r="AB649" s="228" t="str">
        <f t="shared" si="88"/>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7"/>
        <v>0</v>
      </c>
      <c r="AB650" s="228" t="str">
        <f t="shared" si="88"/>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7"/>
        <v>0</v>
      </c>
      <c r="AB651" s="228" t="str">
        <f t="shared" si="88"/>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7"/>
        <v>0</v>
      </c>
      <c r="AB652" s="228" t="str">
        <f t="shared" si="88"/>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7"/>
        <v>0</v>
      </c>
      <c r="AB653" s="228" t="str">
        <f t="shared" si="88"/>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7"/>
        <v>0</v>
      </c>
      <c r="AB654" s="228" t="str">
        <f t="shared" si="88"/>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7"/>
        <v>0</v>
      </c>
      <c r="AB655" s="228" t="str">
        <f t="shared" si="88"/>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7"/>
        <v>0</v>
      </c>
      <c r="AB656" s="228" t="str">
        <f t="shared" si="88"/>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7"/>
        <v>0</v>
      </c>
      <c r="AB657" s="228" t="str">
        <f t="shared" si="88"/>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7"/>
        <v>0</v>
      </c>
      <c r="AB658" s="228" t="str">
        <f t="shared" si="88"/>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7"/>
        <v>0</v>
      </c>
      <c r="AB659" s="228" t="str">
        <f t="shared" si="88"/>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7"/>
        <v>0</v>
      </c>
      <c r="AB660" s="228" t="str">
        <f t="shared" si="88"/>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7"/>
        <v>0</v>
      </c>
      <c r="AB661" s="228" t="str">
        <f t="shared" si="88"/>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7"/>
        <v>0</v>
      </c>
      <c r="AB662" s="228" t="str">
        <f t="shared" si="88"/>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7"/>
        <v>0</v>
      </c>
      <c r="AB663" s="228" t="str">
        <f t="shared" si="88"/>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7"/>
        <v>0</v>
      </c>
      <c r="AB664" s="228" t="str">
        <f t="shared" si="8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7"/>
        <v>0</v>
      </c>
      <c r="AB665" s="228" t="str">
        <f t="shared" si="8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7"/>
        <v>0</v>
      </c>
      <c r="AB666" s="228" t="str">
        <f t="shared" si="8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7"/>
        <v>0</v>
      </c>
      <c r="AB667" s="228" t="str">
        <f t="shared" si="8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89">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0">IF(AND(C668="Smelter not listed",OR(LEN(D668)=0,LEN(E668)=0)),1,0)</f>
        <v>0</v>
      </c>
      <c r="AB668" s="228" t="str">
        <f t="shared" ref="AB668:AB698" si="91">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9"/>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0"/>
        <v>0</v>
      </c>
      <c r="AB669" s="228" t="str">
        <f t="shared" si="91"/>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9"/>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0"/>
        <v>0</v>
      </c>
      <c r="AB670" s="228" t="str">
        <f t="shared" si="91"/>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9"/>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0"/>
        <v>0</v>
      </c>
      <c r="AB671" s="228" t="str">
        <f t="shared" si="91"/>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9"/>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0"/>
        <v>0</v>
      </c>
      <c r="AB672" s="228" t="str">
        <f t="shared" si="91"/>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0"/>
        <v>0</v>
      </c>
      <c r="AB673" s="228" t="str">
        <f t="shared" si="91"/>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0"/>
        <v>0</v>
      </c>
      <c r="AB674" s="228" t="str">
        <f t="shared" si="91"/>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0"/>
        <v>0</v>
      </c>
      <c r="AB675" s="228" t="str">
        <f t="shared" si="91"/>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0"/>
        <v>0</v>
      </c>
      <c r="AB676" s="228" t="str">
        <f t="shared" si="91"/>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0"/>
        <v>0</v>
      </c>
      <c r="AB677" s="228" t="str">
        <f t="shared" si="91"/>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0"/>
        <v>0</v>
      </c>
      <c r="AB678" s="228" t="str">
        <f t="shared" si="91"/>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0"/>
        <v>0</v>
      </c>
      <c r="AB679" s="228" t="str">
        <f t="shared" si="91"/>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0"/>
        <v>0</v>
      </c>
      <c r="AB680" s="228" t="str">
        <f t="shared" si="91"/>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0"/>
        <v>0</v>
      </c>
      <c r="AB681" s="228" t="str">
        <f t="shared" si="91"/>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0"/>
        <v>0</v>
      </c>
      <c r="AB682" s="228" t="str">
        <f t="shared" si="91"/>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0"/>
        <v>0</v>
      </c>
      <c r="AB683" s="228" t="str">
        <f t="shared" si="9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0"/>
        <v>0</v>
      </c>
      <c r="AB684" s="228" t="str">
        <f t="shared" si="9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0"/>
        <v>0</v>
      </c>
      <c r="AB685" s="228" t="str">
        <f t="shared" si="9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0"/>
        <v>0</v>
      </c>
      <c r="AB686" s="228" t="str">
        <f t="shared" si="9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0"/>
        <v>0</v>
      </c>
      <c r="AB687" s="228" t="str">
        <f t="shared" si="9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0"/>
        <v>0</v>
      </c>
      <c r="AB688" s="228" t="str">
        <f t="shared" si="9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0"/>
        <v>0</v>
      </c>
      <c r="AB689" s="228" t="str">
        <f t="shared" si="9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8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0"/>
        <v>0</v>
      </c>
      <c r="AB690" s="228" t="str">
        <f t="shared" si="9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8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0"/>
        <v>0</v>
      </c>
      <c r="AB691" s="228" t="str">
        <f t="shared" si="9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8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0"/>
        <v>0</v>
      </c>
      <c r="AB692" s="228" t="str">
        <f t="shared" si="9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0"/>
        <v>0</v>
      </c>
      <c r="AB693" s="228" t="str">
        <f t="shared" si="9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0"/>
        <v>0</v>
      </c>
      <c r="AB694" s="228" t="str">
        <f t="shared" si="9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0"/>
        <v>0</v>
      </c>
      <c r="AB695" s="228" t="str">
        <f t="shared" si="9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0"/>
        <v>0</v>
      </c>
      <c r="AB696" s="228" t="str">
        <f t="shared" si="9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0"/>
        <v>0</v>
      </c>
      <c r="AB697" s="228" t="str">
        <f t="shared" si="9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0"/>
        <v>0</v>
      </c>
      <c r="AB698" s="228" t="str">
        <f t="shared" si="9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2">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3">IF(AND(C699="Smelter not listed",OR(LEN(D699)=0,LEN(E699)=0)),1,0)</f>
        <v>0</v>
      </c>
      <c r="AB699" s="228" t="str">
        <f t="shared" ref="AB699" si="94">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5">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6">IF(AND(C700="Smelter not listed",OR(LEN(D700)=0,LEN(E700)=0)),1,0)</f>
        <v>0</v>
      </c>
      <c r="AB700" s="228" t="str">
        <f t="shared" ref="AB700:AB731" si="97">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5"/>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6"/>
        <v>0</v>
      </c>
      <c r="AB701" s="228" t="str">
        <f t="shared" si="97"/>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5"/>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6"/>
        <v>0</v>
      </c>
      <c r="AB702" s="228" t="str">
        <f t="shared" si="97"/>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5"/>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6"/>
        <v>0</v>
      </c>
      <c r="AB703" s="228" t="str">
        <f t="shared" si="97"/>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5"/>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6"/>
        <v>0</v>
      </c>
      <c r="AB704" s="228" t="str">
        <f t="shared" si="97"/>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5"/>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6"/>
        <v>0</v>
      </c>
      <c r="AB705" s="228" t="str">
        <f t="shared" si="97"/>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5"/>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6"/>
        <v>0</v>
      </c>
      <c r="AB706" s="228" t="str">
        <f t="shared" si="97"/>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6"/>
        <v>0</v>
      </c>
      <c r="AB707" s="228" t="str">
        <f t="shared" si="97"/>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6"/>
        <v>0</v>
      </c>
      <c r="AB708" s="228" t="str">
        <f t="shared" si="97"/>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6"/>
        <v>0</v>
      </c>
      <c r="AB709" s="228" t="str">
        <f t="shared" si="97"/>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6"/>
        <v>0</v>
      </c>
      <c r="AB710" s="228" t="str">
        <f t="shared" si="97"/>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6"/>
        <v>0</v>
      </c>
      <c r="AB711" s="228" t="str">
        <f t="shared" si="97"/>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6"/>
        <v>0</v>
      </c>
      <c r="AB712" s="228" t="str">
        <f t="shared" si="97"/>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6"/>
        <v>0</v>
      </c>
      <c r="AB713" s="228" t="str">
        <f t="shared" si="97"/>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6"/>
        <v>0</v>
      </c>
      <c r="AB714" s="228" t="str">
        <f t="shared" si="97"/>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6"/>
        <v>0</v>
      </c>
      <c r="AB715" s="228" t="str">
        <f t="shared" si="97"/>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6"/>
        <v>0</v>
      </c>
      <c r="AB716" s="228" t="str">
        <f t="shared" si="97"/>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6"/>
        <v>0</v>
      </c>
      <c r="AB717" s="228" t="str">
        <f t="shared" si="97"/>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6"/>
        <v>0</v>
      </c>
      <c r="AB718" s="228" t="str">
        <f t="shared" si="97"/>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6"/>
        <v>0</v>
      </c>
      <c r="AB719" s="228" t="str">
        <f t="shared" si="97"/>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6"/>
        <v>0</v>
      </c>
      <c r="AB720" s="228" t="str">
        <f t="shared" si="97"/>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6"/>
        <v>0</v>
      </c>
      <c r="AB721" s="228" t="str">
        <f t="shared" si="97"/>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6"/>
        <v>0</v>
      </c>
      <c r="AB722" s="228" t="str">
        <f t="shared" si="97"/>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6"/>
        <v>0</v>
      </c>
      <c r="AB723" s="228" t="str">
        <f t="shared" si="97"/>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6"/>
        <v>0</v>
      </c>
      <c r="AB724" s="228" t="str">
        <f t="shared" si="97"/>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6"/>
        <v>0</v>
      </c>
      <c r="AB725" s="228" t="str">
        <f t="shared" si="97"/>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6"/>
        <v>0</v>
      </c>
      <c r="AB726" s="228" t="str">
        <f t="shared" si="97"/>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6"/>
        <v>0</v>
      </c>
      <c r="AB727" s="228" t="str">
        <f t="shared" si="97"/>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6"/>
        <v>0</v>
      </c>
      <c r="AB728" s="228" t="str">
        <f t="shared" si="9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6"/>
        <v>0</v>
      </c>
      <c r="AB729" s="228" t="str">
        <f t="shared" si="9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6"/>
        <v>0</v>
      </c>
      <c r="AB730" s="228" t="str">
        <f t="shared" si="9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6"/>
        <v>0</v>
      </c>
      <c r="AB731" s="228" t="str">
        <f t="shared" si="9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98">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99">IF(AND(C732="Smelter not listed",OR(LEN(D732)=0,LEN(E732)=0)),1,0)</f>
        <v>0</v>
      </c>
      <c r="AB732" s="228" t="str">
        <f t="shared" ref="AB732:AB762" si="100">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8"/>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9"/>
        <v>0</v>
      </c>
      <c r="AB733" s="228" t="str">
        <f t="shared" si="100"/>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8"/>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9"/>
        <v>0</v>
      </c>
      <c r="AB734" s="228" t="str">
        <f t="shared" si="100"/>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8"/>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9"/>
        <v>0</v>
      </c>
      <c r="AB735" s="228" t="str">
        <f t="shared" si="100"/>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8"/>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9"/>
        <v>0</v>
      </c>
      <c r="AB736" s="228" t="str">
        <f t="shared" si="100"/>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9"/>
        <v>0</v>
      </c>
      <c r="AB737" s="228" t="str">
        <f t="shared" si="100"/>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9"/>
        <v>0</v>
      </c>
      <c r="AB738" s="228" t="str">
        <f t="shared" si="100"/>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9"/>
        <v>0</v>
      </c>
      <c r="AB739" s="228" t="str">
        <f t="shared" si="100"/>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9"/>
        <v>0</v>
      </c>
      <c r="AB740" s="228" t="str">
        <f t="shared" si="100"/>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99"/>
        <v>0</v>
      </c>
      <c r="AB741" s="228" t="str">
        <f t="shared" si="100"/>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99"/>
        <v>0</v>
      </c>
      <c r="AB742" s="228" t="str">
        <f t="shared" si="100"/>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9"/>
        <v>0</v>
      </c>
      <c r="AB743" s="228" t="str">
        <f t="shared" si="100"/>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9"/>
        <v>0</v>
      </c>
      <c r="AB744" s="228" t="str">
        <f t="shared" si="100"/>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9"/>
        <v>0</v>
      </c>
      <c r="AB745" s="228" t="str">
        <f t="shared" si="100"/>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9"/>
        <v>0</v>
      </c>
      <c r="AB746" s="228" t="str">
        <f t="shared" si="100"/>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99"/>
        <v>0</v>
      </c>
      <c r="AB747" s="228" t="str">
        <f t="shared" si="10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99"/>
        <v>0</v>
      </c>
      <c r="AB748" s="228" t="str">
        <f t="shared" si="10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99"/>
        <v>0</v>
      </c>
      <c r="AB749" s="228" t="str">
        <f t="shared" si="10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99"/>
        <v>0</v>
      </c>
      <c r="AB750" s="228" t="str">
        <f t="shared" si="10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99"/>
        <v>0</v>
      </c>
      <c r="AB751" s="228" t="str">
        <f t="shared" si="10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99"/>
        <v>0</v>
      </c>
      <c r="AB752" s="228" t="str">
        <f t="shared" si="10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99"/>
        <v>0</v>
      </c>
      <c r="AB753" s="228" t="str">
        <f t="shared" si="10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99"/>
        <v>0</v>
      </c>
      <c r="AB754" s="228" t="str">
        <f t="shared" si="10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99"/>
        <v>0</v>
      </c>
      <c r="AB755" s="228" t="str">
        <f t="shared" si="10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99"/>
        <v>0</v>
      </c>
      <c r="AB756" s="228" t="str">
        <f t="shared" si="10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99"/>
        <v>0</v>
      </c>
      <c r="AB757" s="228" t="str">
        <f t="shared" si="10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99"/>
        <v>0</v>
      </c>
      <c r="AB758" s="228" t="str">
        <f t="shared" si="10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99"/>
        <v>0</v>
      </c>
      <c r="AB759" s="228" t="str">
        <f t="shared" si="10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99"/>
        <v>0</v>
      </c>
      <c r="AB760" s="228" t="str">
        <f t="shared" si="10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99"/>
        <v>0</v>
      </c>
      <c r="AB761" s="228" t="str">
        <f t="shared" si="10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99"/>
        <v>0</v>
      </c>
      <c r="AB762" s="228" t="str">
        <f t="shared" si="10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1">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2">IF(AND(C763="Smelter not listed",OR(LEN(D763)=0,LEN(E763)=0)),1,0)</f>
        <v>0</v>
      </c>
      <c r="AB763" s="228" t="str">
        <f t="shared" ref="AB763" si="103">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4">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5">IF(AND(C764="Smelter not listed",OR(LEN(D764)=0,LEN(E764)=0)),1,0)</f>
        <v>0</v>
      </c>
      <c r="AB764" s="228" t="str">
        <f t="shared" ref="AB764:AB795" si="106">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4"/>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5"/>
        <v>0</v>
      </c>
      <c r="AB765" s="228" t="str">
        <f t="shared" si="106"/>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4"/>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5"/>
        <v>0</v>
      </c>
      <c r="AB766" s="228" t="str">
        <f t="shared" si="106"/>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4"/>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5"/>
        <v>0</v>
      </c>
      <c r="AB767" s="228" t="str">
        <f t="shared" si="106"/>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4"/>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5"/>
        <v>0</v>
      </c>
      <c r="AB768" s="228" t="str">
        <f t="shared" si="106"/>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4"/>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5"/>
        <v>0</v>
      </c>
      <c r="AB769" s="228" t="str">
        <f t="shared" si="106"/>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4"/>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5"/>
        <v>0</v>
      </c>
      <c r="AB770" s="228" t="str">
        <f t="shared" si="106"/>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5"/>
        <v>0</v>
      </c>
      <c r="AB771" s="228" t="str">
        <f t="shared" si="106"/>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5"/>
        <v>0</v>
      </c>
      <c r="AB772" s="228" t="str">
        <f t="shared" si="106"/>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5"/>
        <v>0</v>
      </c>
      <c r="AB773" s="228" t="str">
        <f t="shared" si="106"/>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5"/>
        <v>0</v>
      </c>
      <c r="AB774" s="228" t="str">
        <f t="shared" si="106"/>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5"/>
        <v>0</v>
      </c>
      <c r="AB775" s="228" t="str">
        <f t="shared" si="106"/>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5"/>
        <v>0</v>
      </c>
      <c r="AB776" s="228" t="str">
        <f t="shared" si="106"/>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5"/>
        <v>0</v>
      </c>
      <c r="AB777" s="228" t="str">
        <f t="shared" si="106"/>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5"/>
        <v>0</v>
      </c>
      <c r="AB778" s="228" t="str">
        <f t="shared" si="106"/>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5"/>
        <v>0</v>
      </c>
      <c r="AB779" s="228" t="str">
        <f t="shared" si="106"/>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5"/>
        <v>0</v>
      </c>
      <c r="AB780" s="228" t="str">
        <f t="shared" si="106"/>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5"/>
        <v>0</v>
      </c>
      <c r="AB781" s="228" t="str">
        <f t="shared" si="106"/>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5"/>
        <v>0</v>
      </c>
      <c r="AB782" s="228" t="str">
        <f t="shared" si="106"/>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5"/>
        <v>0</v>
      </c>
      <c r="AB783" s="228" t="str">
        <f t="shared" si="106"/>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5"/>
        <v>0</v>
      </c>
      <c r="AB784" s="228" t="str">
        <f t="shared" si="106"/>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5"/>
        <v>0</v>
      </c>
      <c r="AB785" s="228" t="str">
        <f t="shared" si="106"/>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5"/>
        <v>0</v>
      </c>
      <c r="AB786" s="228" t="str">
        <f t="shared" si="106"/>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5"/>
        <v>0</v>
      </c>
      <c r="AB787" s="228" t="str">
        <f t="shared" si="106"/>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5"/>
        <v>0</v>
      </c>
      <c r="AB788" s="228" t="str">
        <f t="shared" si="106"/>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5"/>
        <v>0</v>
      </c>
      <c r="AB789" s="228" t="str">
        <f t="shared" si="106"/>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5"/>
        <v>0</v>
      </c>
      <c r="AB790" s="228" t="str">
        <f t="shared" si="106"/>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5"/>
        <v>0</v>
      </c>
      <c r="AB791" s="228" t="str">
        <f t="shared" si="106"/>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5"/>
        <v>0</v>
      </c>
      <c r="AB792" s="228" t="str">
        <f t="shared" si="10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5"/>
        <v>0</v>
      </c>
      <c r="AB793" s="228" t="str">
        <f t="shared" si="10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5"/>
        <v>0</v>
      </c>
      <c r="AB794" s="228" t="str">
        <f t="shared" si="10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5"/>
        <v>0</v>
      </c>
      <c r="AB795" s="228" t="str">
        <f t="shared" si="10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07">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08">IF(AND(C796="Smelter not listed",OR(LEN(D796)=0,LEN(E796)=0)),1,0)</f>
        <v>0</v>
      </c>
      <c r="AB796" s="228" t="str">
        <f t="shared" ref="AB796:AB826" si="109">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7"/>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8"/>
        <v>0</v>
      </c>
      <c r="AB797" s="228" t="str">
        <f t="shared" si="109"/>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7"/>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8"/>
        <v>0</v>
      </c>
      <c r="AB798" s="228" t="str">
        <f t="shared" si="109"/>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7"/>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8"/>
        <v>0</v>
      </c>
      <c r="AB799" s="228" t="str">
        <f t="shared" si="109"/>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7"/>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8"/>
        <v>0</v>
      </c>
      <c r="AB800" s="228" t="str">
        <f t="shared" si="109"/>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8"/>
        <v>0</v>
      </c>
      <c r="AB801" s="228" t="str">
        <f t="shared" si="109"/>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8"/>
        <v>0</v>
      </c>
      <c r="AB802" s="228" t="str">
        <f t="shared" si="109"/>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8"/>
        <v>0</v>
      </c>
      <c r="AB803" s="228" t="str">
        <f t="shared" si="109"/>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8"/>
        <v>0</v>
      </c>
      <c r="AB804" s="228" t="str">
        <f t="shared" si="109"/>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8"/>
        <v>0</v>
      </c>
      <c r="AB805" s="228" t="str">
        <f t="shared" si="109"/>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8"/>
        <v>0</v>
      </c>
      <c r="AB806" s="228" t="str">
        <f t="shared" si="109"/>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8"/>
        <v>0</v>
      </c>
      <c r="AB807" s="228" t="str">
        <f t="shared" si="109"/>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8"/>
        <v>0</v>
      </c>
      <c r="AB808" s="228" t="str">
        <f t="shared" si="109"/>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8"/>
        <v>0</v>
      </c>
      <c r="AB809" s="228" t="str">
        <f t="shared" si="109"/>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8"/>
        <v>0</v>
      </c>
      <c r="AB810" s="228" t="str">
        <f t="shared" si="109"/>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8"/>
        <v>0</v>
      </c>
      <c r="AB811" s="228" t="str">
        <f t="shared" si="10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8"/>
        <v>0</v>
      </c>
      <c r="AB812" s="228" t="str">
        <f t="shared" si="10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8"/>
        <v>0</v>
      </c>
      <c r="AB813" s="228" t="str">
        <f t="shared" si="10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8"/>
        <v>0</v>
      </c>
      <c r="AB814" s="228" t="str">
        <f t="shared" si="10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8"/>
        <v>0</v>
      </c>
      <c r="AB815" s="228" t="str">
        <f t="shared" si="10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8"/>
        <v>0</v>
      </c>
      <c r="AB816" s="228" t="str">
        <f t="shared" si="10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8"/>
        <v>0</v>
      </c>
      <c r="AB817" s="228" t="str">
        <f t="shared" si="10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8"/>
        <v>0</v>
      </c>
      <c r="AB818" s="228" t="str">
        <f t="shared" si="10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8"/>
        <v>0</v>
      </c>
      <c r="AB819" s="228" t="str">
        <f t="shared" si="10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08"/>
        <v>0</v>
      </c>
      <c r="AB820" s="228" t="str">
        <f t="shared" si="10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8"/>
        <v>0</v>
      </c>
      <c r="AB821" s="228" t="str">
        <f t="shared" si="10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8"/>
        <v>0</v>
      </c>
      <c r="AB822" s="228" t="str">
        <f t="shared" si="10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8"/>
        <v>0</v>
      </c>
      <c r="AB823" s="228" t="str">
        <f t="shared" si="10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8"/>
        <v>0</v>
      </c>
      <c r="AB824" s="228" t="str">
        <f t="shared" si="10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8"/>
        <v>0</v>
      </c>
      <c r="AB825" s="228" t="str">
        <f t="shared" si="10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8"/>
        <v>0</v>
      </c>
      <c r="AB826" s="228" t="str">
        <f t="shared" si="10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0">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1">IF(AND(C827="Smelter not listed",OR(LEN(D827)=0,LEN(E827)=0)),1,0)</f>
        <v>0</v>
      </c>
      <c r="AB827" s="228" t="str">
        <f t="shared" ref="AB827" si="112">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3">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4">IF(AND(C828="Smelter not listed",OR(LEN(D828)=0,LEN(E828)=0)),1,0)</f>
        <v>0</v>
      </c>
      <c r="AB828" s="228" t="str">
        <f t="shared" ref="AB828:AB859" si="115">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3"/>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4"/>
        <v>0</v>
      </c>
      <c r="AB829" s="228" t="str">
        <f t="shared" si="115"/>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3"/>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4"/>
        <v>0</v>
      </c>
      <c r="AB830" s="228" t="str">
        <f t="shared" si="115"/>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3"/>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4"/>
        <v>0</v>
      </c>
      <c r="AB831" s="228" t="str">
        <f t="shared" si="115"/>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3"/>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4"/>
        <v>0</v>
      </c>
      <c r="AB832" s="228" t="str">
        <f t="shared" si="115"/>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3"/>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4"/>
        <v>0</v>
      </c>
      <c r="AB833" s="228" t="str">
        <f t="shared" si="115"/>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3"/>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4"/>
        <v>0</v>
      </c>
      <c r="AB834" s="228" t="str">
        <f t="shared" si="115"/>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4"/>
        <v>0</v>
      </c>
      <c r="AB835" s="228" t="str">
        <f t="shared" si="115"/>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4"/>
        <v>0</v>
      </c>
      <c r="AB836" s="228" t="str">
        <f t="shared" si="115"/>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4"/>
        <v>0</v>
      </c>
      <c r="AB837" s="228" t="str">
        <f t="shared" si="115"/>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4"/>
        <v>0</v>
      </c>
      <c r="AB838" s="228" t="str">
        <f t="shared" si="115"/>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4"/>
        <v>0</v>
      </c>
      <c r="AB839" s="228" t="str">
        <f t="shared" si="115"/>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4"/>
        <v>0</v>
      </c>
      <c r="AB840" s="228" t="str">
        <f t="shared" si="115"/>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4"/>
        <v>0</v>
      </c>
      <c r="AB841" s="228" t="str">
        <f t="shared" si="115"/>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4"/>
        <v>0</v>
      </c>
      <c r="AB842" s="228" t="str">
        <f t="shared" si="115"/>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4"/>
        <v>0</v>
      </c>
      <c r="AB843" s="228" t="str">
        <f t="shared" si="115"/>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4"/>
        <v>0</v>
      </c>
      <c r="AB844" s="228" t="str">
        <f t="shared" si="115"/>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4"/>
        <v>0</v>
      </c>
      <c r="AB845" s="228" t="str">
        <f t="shared" si="115"/>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4"/>
        <v>0</v>
      </c>
      <c r="AB846" s="228" t="str">
        <f t="shared" si="115"/>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4"/>
        <v>0</v>
      </c>
      <c r="AB847" s="228" t="str">
        <f t="shared" si="115"/>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4"/>
        <v>0</v>
      </c>
      <c r="AB848" s="228" t="str">
        <f t="shared" si="115"/>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4"/>
        <v>0</v>
      </c>
      <c r="AB849" s="228" t="str">
        <f t="shared" si="115"/>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4"/>
        <v>0</v>
      </c>
      <c r="AB850" s="228" t="str">
        <f t="shared" si="115"/>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4"/>
        <v>0</v>
      </c>
      <c r="AB851" s="228" t="str">
        <f t="shared" si="115"/>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4"/>
        <v>0</v>
      </c>
      <c r="AB852" s="228" t="str">
        <f t="shared" si="115"/>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4"/>
        <v>0</v>
      </c>
      <c r="AB853" s="228" t="str">
        <f t="shared" si="115"/>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4"/>
        <v>0</v>
      </c>
      <c r="AB854" s="228" t="str">
        <f t="shared" si="115"/>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4"/>
        <v>0</v>
      </c>
      <c r="AB855" s="228" t="str">
        <f t="shared" si="115"/>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4"/>
        <v>0</v>
      </c>
      <c r="AB856" s="228" t="str">
        <f t="shared" si="11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4"/>
        <v>0</v>
      </c>
      <c r="AB857" s="228" t="str">
        <f t="shared" si="11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4"/>
        <v>0</v>
      </c>
      <c r="AB858" s="228" t="str">
        <f t="shared" si="11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4"/>
        <v>0</v>
      </c>
      <c r="AB859" s="228" t="str">
        <f t="shared" si="11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6">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17">IF(AND(C860="Smelter not listed",OR(LEN(D860)=0,LEN(E860)=0)),1,0)</f>
        <v>0</v>
      </c>
      <c r="AB860" s="228" t="str">
        <f t="shared" ref="AB860:AB890" si="118">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6"/>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7"/>
        <v>0</v>
      </c>
      <c r="AB861" s="228" t="str">
        <f t="shared" si="118"/>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6"/>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7"/>
        <v>0</v>
      </c>
      <c r="AB862" s="228" t="str">
        <f t="shared" si="118"/>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6"/>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7"/>
        <v>0</v>
      </c>
      <c r="AB863" s="228" t="str">
        <f t="shared" si="118"/>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6"/>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7"/>
        <v>0</v>
      </c>
      <c r="AB864" s="228" t="str">
        <f t="shared" si="118"/>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7"/>
        <v>0</v>
      </c>
      <c r="AB865" s="228" t="str">
        <f t="shared" si="118"/>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7"/>
        <v>0</v>
      </c>
      <c r="AB866" s="228" t="str">
        <f t="shared" si="118"/>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7"/>
        <v>0</v>
      </c>
      <c r="AB867" s="228" t="str">
        <f t="shared" si="118"/>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7"/>
        <v>0</v>
      </c>
      <c r="AB868" s="228" t="str">
        <f t="shared" si="118"/>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7"/>
        <v>0</v>
      </c>
      <c r="AB869" s="228" t="str">
        <f t="shared" si="118"/>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7"/>
        <v>0</v>
      </c>
      <c r="AB870" s="228" t="str">
        <f t="shared" si="118"/>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7"/>
        <v>0</v>
      </c>
      <c r="AB871" s="228" t="str">
        <f t="shared" si="118"/>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7"/>
        <v>0</v>
      </c>
      <c r="AB872" s="228" t="str">
        <f t="shared" si="118"/>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7"/>
        <v>0</v>
      </c>
      <c r="AB873" s="228" t="str">
        <f t="shared" si="118"/>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7"/>
        <v>0</v>
      </c>
      <c r="AB874" s="228" t="str">
        <f t="shared" si="118"/>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7"/>
        <v>0</v>
      </c>
      <c r="AB875" s="228" t="str">
        <f t="shared" si="11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7"/>
        <v>0</v>
      </c>
      <c r="AB876" s="228" t="str">
        <f t="shared" si="11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7"/>
        <v>0</v>
      </c>
      <c r="AB877" s="228" t="str">
        <f t="shared" si="11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7"/>
        <v>0</v>
      </c>
      <c r="AB878" s="228" t="str">
        <f t="shared" si="11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7"/>
        <v>0</v>
      </c>
      <c r="AB879" s="228" t="str">
        <f t="shared" si="11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7"/>
        <v>0</v>
      </c>
      <c r="AB880" s="228" t="str">
        <f t="shared" si="11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7"/>
        <v>0</v>
      </c>
      <c r="AB881" s="228" t="str">
        <f t="shared" si="11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7"/>
        <v>0</v>
      </c>
      <c r="AB882" s="228" t="str">
        <f t="shared" si="11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7"/>
        <v>0</v>
      </c>
      <c r="AB883" s="228" t="str">
        <f t="shared" si="11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17"/>
        <v>0</v>
      </c>
      <c r="AB884" s="228" t="str">
        <f t="shared" si="11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7"/>
        <v>0</v>
      </c>
      <c r="AB885" s="228" t="str">
        <f t="shared" si="11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7"/>
        <v>0</v>
      </c>
      <c r="AB886" s="228" t="str">
        <f t="shared" si="11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7"/>
        <v>0</v>
      </c>
      <c r="AB887" s="228" t="str">
        <f t="shared" si="11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7"/>
        <v>0</v>
      </c>
      <c r="AB888" s="228" t="str">
        <f t="shared" si="11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7"/>
        <v>0</v>
      </c>
      <c r="AB889" s="228" t="str">
        <f t="shared" si="11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7"/>
        <v>0</v>
      </c>
      <c r="AB890" s="228" t="str">
        <f t="shared" si="11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19">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0">IF(AND(C891="Smelter not listed",OR(LEN(D891)=0,LEN(E891)=0)),1,0)</f>
        <v>0</v>
      </c>
      <c r="AB891" s="228" t="str">
        <f t="shared" ref="AB891" si="121">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2">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3">IF(AND(C892="Smelter not listed",OR(LEN(D892)=0,LEN(E892)=0)),1,0)</f>
        <v>0</v>
      </c>
      <c r="AB892" s="228" t="str">
        <f t="shared" ref="AB892:AB923" si="124">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2"/>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3"/>
        <v>0</v>
      </c>
      <c r="AB893" s="228" t="str">
        <f t="shared" si="124"/>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2"/>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3"/>
        <v>0</v>
      </c>
      <c r="AB894" s="228" t="str">
        <f t="shared" si="124"/>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2"/>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3"/>
        <v>0</v>
      </c>
      <c r="AB895" s="228" t="str">
        <f t="shared" si="124"/>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2"/>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3"/>
        <v>0</v>
      </c>
      <c r="AB896" s="228" t="str">
        <f t="shared" si="124"/>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2"/>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3"/>
        <v>0</v>
      </c>
      <c r="AB897" s="228" t="str">
        <f t="shared" si="124"/>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2"/>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3"/>
        <v>0</v>
      </c>
      <c r="AB898" s="228" t="str">
        <f t="shared" si="124"/>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3"/>
        <v>0</v>
      </c>
      <c r="AB899" s="228" t="str">
        <f t="shared" si="124"/>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3"/>
        <v>0</v>
      </c>
      <c r="AB900" s="228" t="str">
        <f t="shared" si="124"/>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3"/>
        <v>0</v>
      </c>
      <c r="AB901" s="228" t="str">
        <f t="shared" si="124"/>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3"/>
        <v>0</v>
      </c>
      <c r="AB902" s="228" t="str">
        <f t="shared" si="124"/>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3"/>
        <v>0</v>
      </c>
      <c r="AB903" s="228" t="str">
        <f t="shared" si="124"/>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3"/>
        <v>0</v>
      </c>
      <c r="AB904" s="228" t="str">
        <f t="shared" si="124"/>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3"/>
        <v>0</v>
      </c>
      <c r="AB905" s="228" t="str">
        <f t="shared" si="124"/>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3"/>
        <v>0</v>
      </c>
      <c r="AB906" s="228" t="str">
        <f t="shared" si="124"/>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3"/>
        <v>0</v>
      </c>
      <c r="AB907" s="228" t="str">
        <f t="shared" si="124"/>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3"/>
        <v>0</v>
      </c>
      <c r="AB908" s="228" t="str">
        <f t="shared" si="124"/>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3"/>
        <v>0</v>
      </c>
      <c r="AB909" s="228" t="str">
        <f t="shared" si="124"/>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3"/>
        <v>0</v>
      </c>
      <c r="AB910" s="228" t="str">
        <f t="shared" si="124"/>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3"/>
        <v>0</v>
      </c>
      <c r="AB911" s="228" t="str">
        <f t="shared" si="124"/>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3"/>
        <v>0</v>
      </c>
      <c r="AB912" s="228" t="str">
        <f t="shared" si="124"/>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3"/>
        <v>0</v>
      </c>
      <c r="AB913" s="228" t="str">
        <f t="shared" si="124"/>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3"/>
        <v>0</v>
      </c>
      <c r="AB914" s="228" t="str">
        <f t="shared" si="124"/>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3"/>
        <v>0</v>
      </c>
      <c r="AB915" s="228" t="str">
        <f t="shared" si="124"/>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3"/>
        <v>0</v>
      </c>
      <c r="AB916" s="228" t="str">
        <f t="shared" si="124"/>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3"/>
        <v>0</v>
      </c>
      <c r="AB917" s="228" t="str">
        <f t="shared" si="124"/>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3"/>
        <v>0</v>
      </c>
      <c r="AB918" s="228" t="str">
        <f t="shared" si="124"/>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3"/>
        <v>0</v>
      </c>
      <c r="AB919" s="228" t="str">
        <f t="shared" si="124"/>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3"/>
        <v>0</v>
      </c>
      <c r="AB920" s="228" t="str">
        <f t="shared" si="12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3"/>
        <v>0</v>
      </c>
      <c r="AB921" s="228" t="str">
        <f t="shared" si="12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3"/>
        <v>0</v>
      </c>
      <c r="AB922" s="228" t="str">
        <f t="shared" si="12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3"/>
        <v>0</v>
      </c>
      <c r="AB923" s="228" t="str">
        <f t="shared" si="12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5">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6">IF(AND(C924="Smelter not listed",OR(LEN(D924)=0,LEN(E924)=0)),1,0)</f>
        <v>0</v>
      </c>
      <c r="AB924" s="228" t="str">
        <f t="shared" ref="AB924:AB954" si="127">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5"/>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6"/>
        <v>0</v>
      </c>
      <c r="AB925" s="228" t="str">
        <f t="shared" si="127"/>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5"/>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6"/>
        <v>0</v>
      </c>
      <c r="AB926" s="228" t="str">
        <f t="shared" si="127"/>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5"/>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6"/>
        <v>0</v>
      </c>
      <c r="AB927" s="228" t="str">
        <f t="shared" si="127"/>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5"/>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6"/>
        <v>0</v>
      </c>
      <c r="AB928" s="228" t="str">
        <f t="shared" si="127"/>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6"/>
        <v>0</v>
      </c>
      <c r="AB929" s="228" t="str">
        <f t="shared" si="127"/>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6"/>
        <v>0</v>
      </c>
      <c r="AB930" s="228" t="str">
        <f t="shared" si="127"/>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6"/>
        <v>0</v>
      </c>
      <c r="AB931" s="228" t="str">
        <f t="shared" si="127"/>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6"/>
        <v>0</v>
      </c>
      <c r="AB932" s="228" t="str">
        <f t="shared" si="127"/>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6"/>
        <v>0</v>
      </c>
      <c r="AB933" s="228" t="str">
        <f t="shared" si="127"/>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6"/>
        <v>0</v>
      </c>
      <c r="AB934" s="228" t="str">
        <f t="shared" si="127"/>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6"/>
        <v>0</v>
      </c>
      <c r="AB935" s="228" t="str">
        <f t="shared" si="127"/>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6"/>
        <v>0</v>
      </c>
      <c r="AB936" s="228" t="str">
        <f t="shared" si="127"/>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6"/>
        <v>0</v>
      </c>
      <c r="AB937" s="228" t="str">
        <f t="shared" si="127"/>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6"/>
        <v>0</v>
      </c>
      <c r="AB938" s="228" t="str">
        <f t="shared" si="127"/>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6"/>
        <v>0</v>
      </c>
      <c r="AB939" s="228" t="str">
        <f t="shared" si="12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6"/>
        <v>0</v>
      </c>
      <c r="AB940" s="228" t="str">
        <f t="shared" si="12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6"/>
        <v>0</v>
      </c>
      <c r="AB941" s="228" t="str">
        <f t="shared" si="12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6"/>
        <v>0</v>
      </c>
      <c r="AB942" s="228" t="str">
        <f t="shared" si="12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6"/>
        <v>0</v>
      </c>
      <c r="AB943" s="228" t="str">
        <f t="shared" si="12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6"/>
        <v>0</v>
      </c>
      <c r="AB944" s="228" t="str">
        <f t="shared" si="12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6"/>
        <v>0</v>
      </c>
      <c r="AB945" s="228" t="str">
        <f t="shared" si="12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6"/>
        <v>0</v>
      </c>
      <c r="AB946" s="228" t="str">
        <f t="shared" si="12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6"/>
        <v>0</v>
      </c>
      <c r="AB947" s="228" t="str">
        <f t="shared" si="12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6"/>
        <v>0</v>
      </c>
      <c r="AB948" s="228" t="str">
        <f t="shared" si="12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6"/>
        <v>0</v>
      </c>
      <c r="AB949" s="228" t="str">
        <f t="shared" si="12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6"/>
        <v>0</v>
      </c>
      <c r="AB950" s="228" t="str">
        <f t="shared" si="12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6"/>
        <v>0</v>
      </c>
      <c r="AB951" s="228" t="str">
        <f t="shared" si="12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6"/>
        <v>0</v>
      </c>
      <c r="AB952" s="228" t="str">
        <f t="shared" si="12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6"/>
        <v>0</v>
      </c>
      <c r="AB953" s="228" t="str">
        <f t="shared" si="12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6"/>
        <v>0</v>
      </c>
      <c r="AB954" s="228" t="str">
        <f t="shared" si="12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28">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29">IF(AND(C955="Smelter not listed",OR(LEN(D955)=0,LEN(E955)=0)),1,0)</f>
        <v>0</v>
      </c>
      <c r="AB955" s="228" t="str">
        <f t="shared" ref="AB955" si="130">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1">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2">IF(AND(C956="Smelter not listed",OR(LEN(D956)=0,LEN(E956)=0)),1,0)</f>
        <v>0</v>
      </c>
      <c r="AB956" s="228" t="str">
        <f t="shared" ref="AB956:AB987" si="133">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1"/>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2"/>
        <v>0</v>
      </c>
      <c r="AB957" s="228" t="str">
        <f t="shared" si="133"/>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1"/>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2"/>
        <v>0</v>
      </c>
      <c r="AB958" s="228" t="str">
        <f t="shared" si="133"/>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1"/>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2"/>
        <v>0</v>
      </c>
      <c r="AB959" s="228" t="str">
        <f t="shared" si="133"/>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1"/>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2"/>
        <v>0</v>
      </c>
      <c r="AB960" s="228" t="str">
        <f t="shared" si="133"/>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1"/>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2"/>
        <v>0</v>
      </c>
      <c r="AB961" s="228" t="str">
        <f t="shared" si="133"/>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1"/>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2"/>
        <v>0</v>
      </c>
      <c r="AB962" s="228" t="str">
        <f t="shared" si="133"/>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2"/>
        <v>0</v>
      </c>
      <c r="AB963" s="228" t="str">
        <f t="shared" si="133"/>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2"/>
        <v>0</v>
      </c>
      <c r="AB964" s="228" t="str">
        <f t="shared" si="133"/>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2"/>
        <v>0</v>
      </c>
      <c r="AB965" s="228" t="str">
        <f t="shared" si="133"/>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2"/>
        <v>0</v>
      </c>
      <c r="AB966" s="228" t="str">
        <f t="shared" si="133"/>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2"/>
        <v>0</v>
      </c>
      <c r="AB967" s="228" t="str">
        <f t="shared" si="133"/>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2"/>
        <v>0</v>
      </c>
      <c r="AB968" s="228" t="str">
        <f t="shared" si="133"/>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2"/>
        <v>0</v>
      </c>
      <c r="AB969" s="228" t="str">
        <f t="shared" si="133"/>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2"/>
        <v>0</v>
      </c>
      <c r="AB970" s="228" t="str">
        <f t="shared" si="133"/>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2"/>
        <v>0</v>
      </c>
      <c r="AB971" s="228" t="str">
        <f t="shared" si="133"/>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2"/>
        <v>0</v>
      </c>
      <c r="AB972" s="228" t="str">
        <f t="shared" si="133"/>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2"/>
        <v>0</v>
      </c>
      <c r="AB973" s="228" t="str">
        <f t="shared" si="133"/>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2"/>
        <v>0</v>
      </c>
      <c r="AB974" s="228" t="str">
        <f t="shared" si="133"/>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2"/>
        <v>0</v>
      </c>
      <c r="AB975" s="228" t="str">
        <f t="shared" si="133"/>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2"/>
        <v>0</v>
      </c>
      <c r="AB976" s="228" t="str">
        <f t="shared" si="133"/>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2"/>
        <v>0</v>
      </c>
      <c r="AB977" s="228" t="str">
        <f t="shared" si="133"/>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2"/>
        <v>0</v>
      </c>
      <c r="AB978" s="228" t="str">
        <f t="shared" si="133"/>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2"/>
        <v>0</v>
      </c>
      <c r="AB979" s="228" t="str">
        <f t="shared" si="133"/>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2"/>
        <v>0</v>
      </c>
      <c r="AB980" s="228" t="str">
        <f t="shared" si="133"/>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2"/>
        <v>0</v>
      </c>
      <c r="AB981" s="228" t="str">
        <f t="shared" si="133"/>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2"/>
        <v>0</v>
      </c>
      <c r="AB982" s="228" t="str">
        <f t="shared" si="133"/>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2"/>
        <v>0</v>
      </c>
      <c r="AB983" s="228" t="str">
        <f t="shared" si="133"/>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2"/>
        <v>0</v>
      </c>
      <c r="AB984" s="228" t="str">
        <f t="shared" si="13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2"/>
        <v>0</v>
      </c>
      <c r="AB985" s="228" t="str">
        <f t="shared" si="13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2"/>
        <v>0</v>
      </c>
      <c r="AB986" s="228" t="str">
        <f t="shared" si="13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2"/>
        <v>0</v>
      </c>
      <c r="AB987" s="228" t="str">
        <f t="shared" si="13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4">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5">IF(AND(C988="Smelter not listed",OR(LEN(D988)=0,LEN(E988)=0)),1,0)</f>
        <v>0</v>
      </c>
      <c r="AB988" s="228" t="str">
        <f t="shared" ref="AB988:AB1018" si="136">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4"/>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5"/>
        <v>0</v>
      </c>
      <c r="AB989" s="228" t="str">
        <f t="shared" si="136"/>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4"/>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5"/>
        <v>0</v>
      </c>
      <c r="AB990" s="228" t="str">
        <f t="shared" si="136"/>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4"/>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5"/>
        <v>0</v>
      </c>
      <c r="AB991" s="228" t="str">
        <f t="shared" si="136"/>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4"/>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5"/>
        <v>0</v>
      </c>
      <c r="AB992" s="228" t="str">
        <f t="shared" si="136"/>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5"/>
        <v>0</v>
      </c>
      <c r="AB993" s="228" t="str">
        <f t="shared" si="136"/>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5"/>
        <v>0</v>
      </c>
      <c r="AB994" s="228" t="str">
        <f t="shared" si="136"/>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5"/>
        <v>0</v>
      </c>
      <c r="AB995" s="228" t="str">
        <f t="shared" si="136"/>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5"/>
        <v>0</v>
      </c>
      <c r="AB996" s="228" t="str">
        <f t="shared" si="136"/>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5"/>
        <v>0</v>
      </c>
      <c r="AB997" s="228" t="str">
        <f t="shared" si="136"/>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5"/>
        <v>0</v>
      </c>
      <c r="AB998" s="228" t="str">
        <f t="shared" si="136"/>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5"/>
        <v>0</v>
      </c>
      <c r="AB999" s="228" t="str">
        <f t="shared" si="136"/>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5"/>
        <v>0</v>
      </c>
      <c r="AB1000" s="228" t="str">
        <f t="shared" si="136"/>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5"/>
        <v>0</v>
      </c>
      <c r="AB1001" s="228" t="str">
        <f t="shared" si="136"/>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5"/>
        <v>0</v>
      </c>
      <c r="AB1002" s="228" t="str">
        <f t="shared" si="136"/>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5"/>
        <v>0</v>
      </c>
      <c r="AB1003" s="228" t="str">
        <f t="shared" si="13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5"/>
        <v>0</v>
      </c>
      <c r="AB1004" s="228" t="str">
        <f t="shared" si="13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5"/>
        <v>0</v>
      </c>
      <c r="AB1005" s="228" t="str">
        <f t="shared" si="13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5"/>
        <v>0</v>
      </c>
      <c r="AB1006" s="228" t="str">
        <f t="shared" si="13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5"/>
        <v>0</v>
      </c>
      <c r="AB1007" s="228" t="str">
        <f t="shared" si="13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5"/>
        <v>0</v>
      </c>
      <c r="AB1008" s="228" t="str">
        <f t="shared" si="13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5"/>
        <v>0</v>
      </c>
      <c r="AB1009" s="228" t="str">
        <f t="shared" si="13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5"/>
        <v>0</v>
      </c>
      <c r="AB1010" s="228" t="str">
        <f t="shared" si="13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5"/>
        <v>0</v>
      </c>
      <c r="AB1011" s="228" t="str">
        <f t="shared" si="13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5"/>
        <v>0</v>
      </c>
      <c r="AB1012" s="228" t="str">
        <f t="shared" si="13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5"/>
        <v>0</v>
      </c>
      <c r="AB1013" s="228" t="str">
        <f t="shared" si="13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5"/>
        <v>0</v>
      </c>
      <c r="AB1014" s="228" t="str">
        <f t="shared" si="13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5"/>
        <v>0</v>
      </c>
      <c r="AB1015" s="228" t="str">
        <f t="shared" si="13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5"/>
        <v>0</v>
      </c>
      <c r="AB1016" s="228" t="str">
        <f t="shared" si="13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5"/>
        <v>0</v>
      </c>
      <c r="AB1017" s="228" t="str">
        <f t="shared" si="13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5"/>
        <v>0</v>
      </c>
      <c r="AB1018" s="228" t="str">
        <f t="shared" si="13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37">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38">IF(AND(C1019="Smelter not listed",OR(LEN(D1019)=0,LEN(E1019)=0)),1,0)</f>
        <v>0</v>
      </c>
      <c r="AB1019" s="228" t="str">
        <f t="shared" ref="AB1019" si="139">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0">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1">IF(AND(C1020="Smelter not listed",OR(LEN(D1020)=0,LEN(E1020)=0)),1,0)</f>
        <v>0</v>
      </c>
      <c r="AB1020" s="228" t="str">
        <f t="shared" ref="AB1020:AB1051" si="142">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0"/>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1"/>
        <v>0</v>
      </c>
      <c r="AB1021" s="228" t="str">
        <f t="shared" si="142"/>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0"/>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1"/>
        <v>0</v>
      </c>
      <c r="AB1022" s="228" t="str">
        <f t="shared" si="142"/>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0"/>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1"/>
        <v>0</v>
      </c>
      <c r="AB1023" s="228" t="str">
        <f t="shared" si="142"/>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0"/>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1"/>
        <v>0</v>
      </c>
      <c r="AB1024" s="228" t="str">
        <f t="shared" si="142"/>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0"/>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1"/>
        <v>0</v>
      </c>
      <c r="AB1025" s="228" t="str">
        <f t="shared" si="142"/>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0"/>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1"/>
        <v>0</v>
      </c>
      <c r="AB1026" s="228" t="str">
        <f t="shared" si="142"/>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1"/>
        <v>0</v>
      </c>
      <c r="AB1027" s="228" t="str">
        <f t="shared" si="142"/>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1"/>
        <v>0</v>
      </c>
      <c r="AB1028" s="228" t="str">
        <f t="shared" si="142"/>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1"/>
        <v>0</v>
      </c>
      <c r="AB1029" s="228" t="str">
        <f t="shared" si="142"/>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1"/>
        <v>0</v>
      </c>
      <c r="AB1030" s="228" t="str">
        <f t="shared" si="142"/>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1"/>
        <v>0</v>
      </c>
      <c r="AB1031" s="228" t="str">
        <f t="shared" si="142"/>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1"/>
        <v>0</v>
      </c>
      <c r="AB1032" s="228" t="str">
        <f t="shared" si="142"/>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1"/>
        <v>0</v>
      </c>
      <c r="AB1033" s="228" t="str">
        <f t="shared" si="142"/>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1"/>
        <v>0</v>
      </c>
      <c r="AB1034" s="228" t="str">
        <f t="shared" si="142"/>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1"/>
        <v>0</v>
      </c>
      <c r="AB1035" s="228" t="str">
        <f t="shared" si="142"/>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1"/>
        <v>0</v>
      </c>
      <c r="AB1036" s="228" t="str">
        <f t="shared" si="142"/>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1"/>
        <v>0</v>
      </c>
      <c r="AB1037" s="228" t="str">
        <f t="shared" si="142"/>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1"/>
        <v>0</v>
      </c>
      <c r="AB1038" s="228" t="str">
        <f t="shared" si="142"/>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1"/>
        <v>0</v>
      </c>
      <c r="AB1039" s="228" t="str">
        <f t="shared" si="142"/>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1"/>
        <v>0</v>
      </c>
      <c r="AB1040" s="228" t="str">
        <f t="shared" si="142"/>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1"/>
        <v>0</v>
      </c>
      <c r="AB1041" s="228" t="str">
        <f t="shared" si="142"/>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1"/>
        <v>0</v>
      </c>
      <c r="AB1042" s="228" t="str">
        <f t="shared" si="142"/>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1"/>
        <v>0</v>
      </c>
      <c r="AB1043" s="228" t="str">
        <f t="shared" si="142"/>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1"/>
        <v>0</v>
      </c>
      <c r="AB1044" s="228" t="str">
        <f t="shared" si="142"/>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1"/>
        <v>0</v>
      </c>
      <c r="AB1045" s="228" t="str">
        <f t="shared" si="142"/>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1"/>
        <v>0</v>
      </c>
      <c r="AB1046" s="228" t="str">
        <f t="shared" si="142"/>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1"/>
        <v>0</v>
      </c>
      <c r="AB1047" s="228" t="str">
        <f t="shared" si="142"/>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1"/>
        <v>0</v>
      </c>
      <c r="AB1048" s="228" t="str">
        <f t="shared" si="14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1"/>
        <v>0</v>
      </c>
      <c r="AB1049" s="228" t="str">
        <f t="shared" si="14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1"/>
        <v>0</v>
      </c>
      <c r="AB1050" s="228" t="str">
        <f t="shared" si="14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1"/>
        <v>0</v>
      </c>
      <c r="AB1051" s="228" t="str">
        <f t="shared" si="14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3">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4">IF(AND(C1052="Smelter not listed",OR(LEN(D1052)=0,LEN(E1052)=0)),1,0)</f>
        <v>0</v>
      </c>
      <c r="AB1052" s="228" t="str">
        <f t="shared" ref="AB1052:AB1082" si="145">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3"/>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4"/>
        <v>0</v>
      </c>
      <c r="AB1053" s="228" t="str">
        <f t="shared" si="145"/>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3"/>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4"/>
        <v>0</v>
      </c>
      <c r="AB1054" s="228" t="str">
        <f t="shared" si="145"/>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3"/>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4"/>
        <v>0</v>
      </c>
      <c r="AB1055" s="228" t="str">
        <f t="shared" si="145"/>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3"/>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4"/>
        <v>0</v>
      </c>
      <c r="AB1056" s="228" t="str">
        <f t="shared" si="145"/>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4"/>
        <v>0</v>
      </c>
      <c r="AB1057" s="228" t="str">
        <f t="shared" si="145"/>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4"/>
        <v>0</v>
      </c>
      <c r="AB1058" s="228" t="str">
        <f t="shared" si="145"/>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4"/>
        <v>0</v>
      </c>
      <c r="AB1059" s="228" t="str">
        <f t="shared" si="145"/>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4"/>
        <v>0</v>
      </c>
      <c r="AB1060" s="228" t="str">
        <f t="shared" si="145"/>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4"/>
        <v>0</v>
      </c>
      <c r="AB1061" s="228" t="str">
        <f t="shared" si="145"/>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4"/>
        <v>0</v>
      </c>
      <c r="AB1062" s="228" t="str">
        <f t="shared" si="145"/>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4"/>
        <v>0</v>
      </c>
      <c r="AB1063" s="228" t="str">
        <f t="shared" si="145"/>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4"/>
        <v>0</v>
      </c>
      <c r="AB1064" s="228" t="str">
        <f t="shared" si="145"/>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4"/>
        <v>0</v>
      </c>
      <c r="AB1065" s="228" t="str">
        <f t="shared" si="145"/>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4"/>
        <v>0</v>
      </c>
      <c r="AB1066" s="228" t="str">
        <f t="shared" si="145"/>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4"/>
        <v>0</v>
      </c>
      <c r="AB1067" s="228" t="str">
        <f t="shared" si="14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4"/>
        <v>0</v>
      </c>
      <c r="AB1068" s="228" t="str">
        <f t="shared" si="14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4"/>
        <v>0</v>
      </c>
      <c r="AB1069" s="228" t="str">
        <f t="shared" si="14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4"/>
        <v>0</v>
      </c>
      <c r="AB1070" s="228" t="str">
        <f t="shared" si="14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4"/>
        <v>0</v>
      </c>
      <c r="AB1071" s="228" t="str">
        <f t="shared" si="14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4"/>
        <v>0</v>
      </c>
      <c r="AB1072" s="228" t="str">
        <f t="shared" si="14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4"/>
        <v>0</v>
      </c>
      <c r="AB1073" s="228" t="str">
        <f t="shared" si="14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4"/>
        <v>0</v>
      </c>
      <c r="AB1074" s="228" t="str">
        <f t="shared" si="14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4"/>
        <v>0</v>
      </c>
      <c r="AB1075" s="228" t="str">
        <f t="shared" si="14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4"/>
        <v>0</v>
      </c>
      <c r="AB1076" s="228" t="str">
        <f t="shared" si="14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4"/>
        <v>0</v>
      </c>
      <c r="AB1077" s="228" t="str">
        <f t="shared" si="14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4"/>
        <v>0</v>
      </c>
      <c r="AB1078" s="228" t="str">
        <f t="shared" si="14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4"/>
        <v>0</v>
      </c>
      <c r="AB1079" s="228" t="str">
        <f t="shared" si="14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4"/>
        <v>0</v>
      </c>
      <c r="AB1080" s="228" t="str">
        <f t="shared" si="14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4"/>
        <v>0</v>
      </c>
      <c r="AB1081" s="228" t="str">
        <f t="shared" si="14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4"/>
        <v>0</v>
      </c>
      <c r="AB1082" s="228" t="str">
        <f t="shared" si="14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6">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47">IF(AND(C1083="Smelter not listed",OR(LEN(D1083)=0,LEN(E1083)=0)),1,0)</f>
        <v>0</v>
      </c>
      <c r="AB1083" s="228" t="str">
        <f t="shared" ref="AB1083" si="148">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49">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0">IF(AND(C1084="Smelter not listed",OR(LEN(D1084)=0,LEN(E1084)=0)),1,0)</f>
        <v>0</v>
      </c>
      <c r="AB1084" s="228" t="str">
        <f t="shared" ref="AB1084:AB1115" si="151">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9"/>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0"/>
        <v>0</v>
      </c>
      <c r="AB1085" s="228" t="str">
        <f t="shared" si="151"/>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9"/>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0"/>
        <v>0</v>
      </c>
      <c r="AB1086" s="228" t="str">
        <f t="shared" si="151"/>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9"/>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0"/>
        <v>0</v>
      </c>
      <c r="AB1087" s="228" t="str">
        <f t="shared" si="151"/>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9"/>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0"/>
        <v>0</v>
      </c>
      <c r="AB1088" s="228" t="str">
        <f t="shared" si="151"/>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9"/>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0"/>
        <v>0</v>
      </c>
      <c r="AB1089" s="228" t="str">
        <f t="shared" si="151"/>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9"/>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0"/>
        <v>0</v>
      </c>
      <c r="AB1090" s="228" t="str">
        <f t="shared" si="151"/>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0"/>
        <v>0</v>
      </c>
      <c r="AB1091" s="228" t="str">
        <f t="shared" si="151"/>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0"/>
        <v>0</v>
      </c>
      <c r="AB1092" s="228" t="str">
        <f t="shared" si="151"/>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0"/>
        <v>0</v>
      </c>
      <c r="AB1093" s="228" t="str">
        <f t="shared" si="151"/>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0"/>
        <v>0</v>
      </c>
      <c r="AB1094" s="228" t="str">
        <f t="shared" si="151"/>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0"/>
        <v>0</v>
      </c>
      <c r="AB1095" s="228" t="str">
        <f t="shared" si="151"/>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0"/>
        <v>0</v>
      </c>
      <c r="AB1096" s="228" t="str">
        <f t="shared" si="151"/>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0"/>
        <v>0</v>
      </c>
      <c r="AB1097" s="228" t="str">
        <f t="shared" si="151"/>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0"/>
        <v>0</v>
      </c>
      <c r="AB1098" s="228" t="str">
        <f t="shared" si="151"/>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0"/>
        <v>0</v>
      </c>
      <c r="AB1099" s="228" t="str">
        <f t="shared" si="151"/>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0"/>
        <v>0</v>
      </c>
      <c r="AB1100" s="228" t="str">
        <f t="shared" si="151"/>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0"/>
        <v>0</v>
      </c>
      <c r="AB1101" s="228" t="str">
        <f t="shared" si="151"/>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0"/>
        <v>0</v>
      </c>
      <c r="AB1102" s="228" t="str">
        <f t="shared" si="151"/>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0"/>
        <v>0</v>
      </c>
      <c r="AB1103" s="228" t="str">
        <f t="shared" si="151"/>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0"/>
        <v>0</v>
      </c>
      <c r="AB1104" s="228" t="str">
        <f t="shared" si="151"/>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0"/>
        <v>0</v>
      </c>
      <c r="AB1105" s="228" t="str">
        <f t="shared" si="151"/>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0"/>
        <v>0</v>
      </c>
      <c r="AB1106" s="228" t="str">
        <f t="shared" si="151"/>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0"/>
        <v>0</v>
      </c>
      <c r="AB1107" s="228" t="str">
        <f t="shared" si="151"/>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0"/>
        <v>0</v>
      </c>
      <c r="AB1108" s="228" t="str">
        <f t="shared" si="151"/>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0"/>
        <v>0</v>
      </c>
      <c r="AB1109" s="228" t="str">
        <f t="shared" si="151"/>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0"/>
        <v>0</v>
      </c>
      <c r="AB1110" s="228" t="str">
        <f t="shared" si="151"/>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0"/>
        <v>0</v>
      </c>
      <c r="AB1111" s="228" t="str">
        <f t="shared" si="151"/>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0"/>
        <v>0</v>
      </c>
      <c r="AB1112" s="228" t="str">
        <f t="shared" si="15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0"/>
        <v>0</v>
      </c>
      <c r="AB1113" s="228" t="str">
        <f t="shared" si="15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0"/>
        <v>0</v>
      </c>
      <c r="AB1114" s="228" t="str">
        <f t="shared" si="15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0"/>
        <v>0</v>
      </c>
      <c r="AB1115" s="228" t="str">
        <f t="shared" si="15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2">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3">IF(AND(C1116="Smelter not listed",OR(LEN(D1116)=0,LEN(E1116)=0)),1,0)</f>
        <v>0</v>
      </c>
      <c r="AB1116" s="228" t="str">
        <f t="shared" ref="AB1116:AB1146" si="154">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2"/>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3"/>
        <v>0</v>
      </c>
      <c r="AB1117" s="228" t="str">
        <f t="shared" si="154"/>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2"/>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3"/>
        <v>0</v>
      </c>
      <c r="AB1118" s="228" t="str">
        <f t="shared" si="154"/>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2"/>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3"/>
        <v>0</v>
      </c>
      <c r="AB1119" s="228" t="str">
        <f t="shared" si="154"/>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2"/>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3"/>
        <v>0</v>
      </c>
      <c r="AB1120" s="228" t="str">
        <f t="shared" si="154"/>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3"/>
        <v>0</v>
      </c>
      <c r="AB1121" s="228" t="str">
        <f t="shared" si="154"/>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3"/>
        <v>0</v>
      </c>
      <c r="AB1122" s="228" t="str">
        <f t="shared" si="154"/>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3"/>
        <v>0</v>
      </c>
      <c r="AB1123" s="228" t="str">
        <f t="shared" si="154"/>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3"/>
        <v>0</v>
      </c>
      <c r="AB1124" s="228" t="str">
        <f t="shared" si="154"/>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3"/>
        <v>0</v>
      </c>
      <c r="AB1125" s="228" t="str">
        <f t="shared" si="154"/>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3"/>
        <v>0</v>
      </c>
      <c r="AB1126" s="228" t="str">
        <f t="shared" si="154"/>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3"/>
        <v>0</v>
      </c>
      <c r="AB1127" s="228" t="str">
        <f t="shared" si="154"/>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3"/>
        <v>0</v>
      </c>
      <c r="AB1128" s="228" t="str">
        <f t="shared" si="154"/>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3"/>
        <v>0</v>
      </c>
      <c r="AB1129" s="228" t="str">
        <f t="shared" si="154"/>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3"/>
        <v>0</v>
      </c>
      <c r="AB1130" s="228" t="str">
        <f t="shared" si="154"/>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3"/>
        <v>0</v>
      </c>
      <c r="AB1131" s="228" t="str">
        <f t="shared" si="15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3"/>
        <v>0</v>
      </c>
      <c r="AB1132" s="228" t="str">
        <f t="shared" si="15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3"/>
        <v>0</v>
      </c>
      <c r="AB1133" s="228" t="str">
        <f t="shared" si="15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3"/>
        <v>0</v>
      </c>
      <c r="AB1134" s="228" t="str">
        <f t="shared" si="15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3"/>
        <v>0</v>
      </c>
      <c r="AB1135" s="228" t="str">
        <f t="shared" si="15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3"/>
        <v>0</v>
      </c>
      <c r="AB1136" s="228" t="str">
        <f t="shared" si="15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3"/>
        <v>0</v>
      </c>
      <c r="AB1137" s="228" t="str">
        <f t="shared" si="15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3"/>
        <v>0</v>
      </c>
      <c r="AB1138" s="228" t="str">
        <f t="shared" si="15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3"/>
        <v>0</v>
      </c>
      <c r="AB1139" s="228" t="str">
        <f t="shared" si="15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3"/>
        <v>0</v>
      </c>
      <c r="AB1140" s="228" t="str">
        <f t="shared" si="15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3"/>
        <v>0</v>
      </c>
      <c r="AB1141" s="228" t="str">
        <f t="shared" si="15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3"/>
        <v>0</v>
      </c>
      <c r="AB1142" s="228" t="str">
        <f t="shared" si="15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3"/>
        <v>0</v>
      </c>
      <c r="AB1143" s="228" t="str">
        <f t="shared" si="15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3"/>
        <v>0</v>
      </c>
      <c r="AB1144" s="228" t="str">
        <f t="shared" si="15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3"/>
        <v>0</v>
      </c>
      <c r="AB1145" s="228" t="str">
        <f t="shared" si="15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3"/>
        <v>0</v>
      </c>
      <c r="AB1146" s="228" t="str">
        <f t="shared" si="15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5">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6">IF(AND(C1147="Smelter not listed",OR(LEN(D1147)=0,LEN(E1147)=0)),1,0)</f>
        <v>0</v>
      </c>
      <c r="AB1147" s="228" t="str">
        <f t="shared" ref="AB1147" si="157">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58">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59">IF(AND(C1148="Smelter not listed",OR(LEN(D1148)=0,LEN(E1148)=0)),1,0)</f>
        <v>0</v>
      </c>
      <c r="AB1148" s="228" t="str">
        <f t="shared" ref="AB1148:AB1179" si="160">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9"/>
        <v>0</v>
      </c>
      <c r="AB1149" s="228" t="str">
        <f t="shared" si="160"/>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9"/>
        <v>0</v>
      </c>
      <c r="AB1150" s="228" t="str">
        <f t="shared" si="160"/>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9"/>
        <v>0</v>
      </c>
      <c r="AB1151" s="228" t="str">
        <f t="shared" si="160"/>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9"/>
        <v>0</v>
      </c>
      <c r="AB1152" s="228" t="str">
        <f t="shared" si="160"/>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9"/>
        <v>0</v>
      </c>
      <c r="AB1153" s="228" t="str">
        <f t="shared" si="160"/>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9"/>
        <v>0</v>
      </c>
      <c r="AB1154" s="228" t="str">
        <f t="shared" si="160"/>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9"/>
        <v>0</v>
      </c>
      <c r="AB1155" s="228" t="str">
        <f t="shared" si="160"/>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9"/>
        <v>0</v>
      </c>
      <c r="AB1156" s="228" t="str">
        <f t="shared" si="160"/>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9"/>
        <v>0</v>
      </c>
      <c r="AB1157" s="228" t="str">
        <f t="shared" si="160"/>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59"/>
        <v>0</v>
      </c>
      <c r="AB1158" s="228" t="str">
        <f t="shared" si="160"/>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9"/>
        <v>0</v>
      </c>
      <c r="AB1159" s="228" t="str">
        <f t="shared" si="160"/>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9"/>
        <v>0</v>
      </c>
      <c r="AB1160" s="228" t="str">
        <f t="shared" si="16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9"/>
        <v>0</v>
      </c>
      <c r="AB1161" s="228" t="str">
        <f t="shared" si="16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9"/>
        <v>0</v>
      </c>
      <c r="AB1162" s="228" t="str">
        <f t="shared" si="16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9"/>
        <v>0</v>
      </c>
      <c r="AB1163" s="228" t="str">
        <f t="shared" si="16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59"/>
        <v>0</v>
      </c>
      <c r="AB1164" s="228" t="str">
        <f t="shared" si="16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9"/>
        <v>0</v>
      </c>
      <c r="AB1165" s="228" t="str">
        <f t="shared" si="16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9"/>
        <v>0</v>
      </c>
      <c r="AB1166" s="228" t="str">
        <f t="shared" si="16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9"/>
        <v>0</v>
      </c>
      <c r="AB1167" s="228" t="str">
        <f t="shared" si="16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9"/>
        <v>0</v>
      </c>
      <c r="AB1168" s="228" t="str">
        <f t="shared" si="16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9"/>
        <v>0</v>
      </c>
      <c r="AB1169" s="228" t="str">
        <f t="shared" si="16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59"/>
        <v>0</v>
      </c>
      <c r="AB1170" s="228" t="str">
        <f t="shared" si="16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59"/>
        <v>0</v>
      </c>
      <c r="AB1171" s="228" t="str">
        <f t="shared" si="16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59"/>
        <v>0</v>
      </c>
      <c r="AB1172" s="228" t="str">
        <f t="shared" si="16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59"/>
        <v>0</v>
      </c>
      <c r="AB1173" s="228" t="str">
        <f t="shared" si="16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59"/>
        <v>0</v>
      </c>
      <c r="AB1174" s="228" t="str">
        <f t="shared" si="160"/>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59"/>
        <v>0</v>
      </c>
      <c r="AB1175" s="228" t="str">
        <f t="shared" si="16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59"/>
        <v>0</v>
      </c>
      <c r="AB1176" s="228" t="str">
        <f t="shared" si="16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59"/>
        <v>0</v>
      </c>
      <c r="AB1177" s="228" t="str">
        <f t="shared" si="16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9"/>
        <v>0</v>
      </c>
      <c r="AB1178" s="228" t="str">
        <f t="shared" si="16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9"/>
        <v>0</v>
      </c>
      <c r="AB1179" s="228" t="str">
        <f t="shared" si="16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1">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2">IF(AND(C1180="Smelter not listed",OR(LEN(D1180)=0,LEN(E1180)=0)),1,0)</f>
        <v>0</v>
      </c>
      <c r="AB1180" s="228" t="str">
        <f t="shared" ref="AB1180:AB1210" si="163">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2"/>
        <v>0</v>
      </c>
      <c r="AB1181" s="228" t="str">
        <f t="shared" si="163"/>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2"/>
        <v>0</v>
      </c>
      <c r="AB1182" s="228" t="str">
        <f t="shared" si="163"/>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2"/>
        <v>0</v>
      </c>
      <c r="AB1183" s="228" t="str">
        <f t="shared" si="163"/>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2"/>
        <v>0</v>
      </c>
      <c r="AB1184" s="228" t="str">
        <f t="shared" si="163"/>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2"/>
        <v>0</v>
      </c>
      <c r="AB1185" s="228" t="str">
        <f t="shared" si="163"/>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2"/>
        <v>0</v>
      </c>
      <c r="AB1186" s="228" t="str">
        <f t="shared" si="163"/>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2"/>
        <v>0</v>
      </c>
      <c r="AB1187" s="228" t="str">
        <f t="shared" si="163"/>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2"/>
        <v>0</v>
      </c>
      <c r="AB1188" s="228" t="str">
        <f t="shared" si="163"/>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2"/>
        <v>0</v>
      </c>
      <c r="AB1189" s="228" t="str">
        <f t="shared" si="163"/>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2"/>
        <v>0</v>
      </c>
      <c r="AB1190" s="228" t="str">
        <f t="shared" si="163"/>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2"/>
        <v>0</v>
      </c>
      <c r="AB1191" s="228" t="str">
        <f t="shared" si="163"/>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2"/>
        <v>0</v>
      </c>
      <c r="AB1192" s="228" t="str">
        <f t="shared" si="16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2"/>
        <v>0</v>
      </c>
      <c r="AB1193" s="228" t="str">
        <f t="shared" si="16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2"/>
        <v>0</v>
      </c>
      <c r="AB1194" s="228" t="str">
        <f t="shared" si="16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2"/>
        <v>0</v>
      </c>
      <c r="AB1195" s="228" t="str">
        <f t="shared" si="16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2"/>
        <v>0</v>
      </c>
      <c r="AB1196" s="228" t="str">
        <f t="shared" si="16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2"/>
        <v>0</v>
      </c>
      <c r="AB1197" s="228" t="str">
        <f t="shared" si="16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2"/>
        <v>0</v>
      </c>
      <c r="AB1198" s="228" t="str">
        <f t="shared" si="16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2"/>
        <v>0</v>
      </c>
      <c r="AB1199" s="228" t="str">
        <f t="shared" si="16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2"/>
        <v>0</v>
      </c>
      <c r="AB1200" s="228" t="str">
        <f t="shared" si="16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2"/>
        <v>0</v>
      </c>
      <c r="AB1201" s="228" t="str">
        <f t="shared" si="16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2"/>
        <v>0</v>
      </c>
      <c r="AB1202" s="228" t="str">
        <f t="shared" si="16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2"/>
        <v>0</v>
      </c>
      <c r="AB1203" s="228" t="str">
        <f t="shared" si="16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2"/>
        <v>0</v>
      </c>
      <c r="AB1204" s="228" t="str">
        <f t="shared" si="16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2"/>
        <v>0</v>
      </c>
      <c r="AB1205" s="228" t="str">
        <f t="shared" si="16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2"/>
        <v>0</v>
      </c>
      <c r="AB1206" s="228" t="str">
        <f t="shared" si="16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2"/>
        <v>0</v>
      </c>
      <c r="AB1207" s="228" t="str">
        <f t="shared" si="16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2"/>
        <v>0</v>
      </c>
      <c r="AB1208" s="228" t="str">
        <f t="shared" si="16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2"/>
        <v>0</v>
      </c>
      <c r="AB1209" s="228" t="str">
        <f t="shared" si="16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2"/>
        <v>0</v>
      </c>
      <c r="AB1210" s="228" t="str">
        <f t="shared" si="16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4">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5">IF(AND(C1211="Smelter not listed",OR(LEN(D1211)=0,LEN(E1211)=0)),1,0)</f>
        <v>0</v>
      </c>
      <c r="AB1211" s="228" t="str">
        <f t="shared" ref="AB1211" si="166">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67">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68">IF(AND(C1212="Smelter not listed",OR(LEN(D1212)=0,LEN(E1212)=0)),1,0)</f>
        <v>0</v>
      </c>
      <c r="AB1212" s="228" t="str">
        <f t="shared" ref="AB1212:AB1243" si="169">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7"/>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8"/>
        <v>0</v>
      </c>
      <c r="AB1213" s="228" t="str">
        <f t="shared" si="169"/>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7"/>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8"/>
        <v>0</v>
      </c>
      <c r="AB1214" s="228" t="str">
        <f t="shared" si="169"/>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7"/>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8"/>
        <v>0</v>
      </c>
      <c r="AB1215" s="228" t="str">
        <f t="shared" si="169"/>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7"/>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8"/>
        <v>0</v>
      </c>
      <c r="AB1216" s="228" t="str">
        <f t="shared" si="169"/>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7"/>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8"/>
        <v>0</v>
      </c>
      <c r="AB1217" s="228" t="str">
        <f t="shared" si="169"/>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7"/>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8"/>
        <v>0</v>
      </c>
      <c r="AB1218" s="228" t="str">
        <f t="shared" si="169"/>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8"/>
        <v>0</v>
      </c>
      <c r="AB1219" s="228" t="str">
        <f t="shared" si="169"/>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8"/>
        <v>0</v>
      </c>
      <c r="AB1220" s="228" t="str">
        <f t="shared" si="169"/>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8"/>
        <v>0</v>
      </c>
      <c r="AB1221" s="228" t="str">
        <f t="shared" si="169"/>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8"/>
        <v>0</v>
      </c>
      <c r="AB1222" s="228" t="str">
        <f t="shared" si="169"/>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8"/>
        <v>0</v>
      </c>
      <c r="AB1223" s="228" t="str">
        <f t="shared" si="169"/>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8"/>
        <v>0</v>
      </c>
      <c r="AB1224" s="228" t="str">
        <f t="shared" si="169"/>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8"/>
        <v>0</v>
      </c>
      <c r="AB1225" s="228" t="str">
        <f t="shared" si="169"/>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8"/>
        <v>0</v>
      </c>
      <c r="AB1226" s="228" t="str">
        <f t="shared" si="169"/>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8"/>
        <v>0</v>
      </c>
      <c r="AB1227" s="228" t="str">
        <f t="shared" si="169"/>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8"/>
        <v>0</v>
      </c>
      <c r="AB1228" s="228" t="str">
        <f t="shared" si="169"/>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8"/>
        <v>0</v>
      </c>
      <c r="AB1229" s="228" t="str">
        <f t="shared" si="169"/>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8"/>
        <v>0</v>
      </c>
      <c r="AB1230" s="228" t="str">
        <f t="shared" si="169"/>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8"/>
        <v>0</v>
      </c>
      <c r="AB1231" s="228" t="str">
        <f t="shared" si="169"/>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8"/>
        <v>0</v>
      </c>
      <c r="AB1232" s="228" t="str">
        <f t="shared" si="169"/>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8"/>
        <v>0</v>
      </c>
      <c r="AB1233" s="228" t="str">
        <f t="shared" si="169"/>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8"/>
        <v>0</v>
      </c>
      <c r="AB1234" s="228" t="str">
        <f t="shared" si="169"/>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8"/>
        <v>0</v>
      </c>
      <c r="AB1235" s="228" t="str">
        <f t="shared" si="169"/>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8"/>
        <v>0</v>
      </c>
      <c r="AB1236" s="228" t="str">
        <f t="shared" si="169"/>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8"/>
        <v>0</v>
      </c>
      <c r="AB1237" s="228" t="str">
        <f t="shared" si="169"/>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8"/>
        <v>0</v>
      </c>
      <c r="AB1238" s="228" t="str">
        <f t="shared" si="169"/>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8"/>
        <v>0</v>
      </c>
      <c r="AB1239" s="228" t="str">
        <f t="shared" si="169"/>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8"/>
        <v>0</v>
      </c>
      <c r="AB1240" s="228" t="str">
        <f t="shared" si="16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8"/>
        <v>0</v>
      </c>
      <c r="AB1241" s="228" t="str">
        <f t="shared" si="16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8"/>
        <v>0</v>
      </c>
      <c r="AB1242" s="228" t="str">
        <f t="shared" si="16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8"/>
        <v>0</v>
      </c>
      <c r="AB1243" s="228" t="str">
        <f t="shared" si="16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0">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1">IF(AND(C1244="Smelter not listed",OR(LEN(D1244)=0,LEN(E1244)=0)),1,0)</f>
        <v>0</v>
      </c>
      <c r="AB1244" s="228" t="str">
        <f t="shared" ref="AB1244:AB1274" si="172">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0"/>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1"/>
        <v>0</v>
      </c>
      <c r="AB1245" s="228" t="str">
        <f t="shared" si="172"/>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0"/>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1"/>
        <v>0</v>
      </c>
      <c r="AB1246" s="228" t="str">
        <f t="shared" si="172"/>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0"/>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1"/>
        <v>0</v>
      </c>
      <c r="AB1247" s="228" t="str">
        <f t="shared" si="172"/>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0"/>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1"/>
        <v>0</v>
      </c>
      <c r="AB1248" s="228" t="str">
        <f t="shared" si="172"/>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1"/>
        <v>0</v>
      </c>
      <c r="AB1249" s="228" t="str">
        <f t="shared" si="172"/>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1"/>
        <v>0</v>
      </c>
      <c r="AB1250" s="228" t="str">
        <f t="shared" si="172"/>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1"/>
        <v>0</v>
      </c>
      <c r="AB1251" s="228" t="str">
        <f t="shared" si="172"/>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1"/>
        <v>0</v>
      </c>
      <c r="AB1252" s="228" t="str">
        <f t="shared" si="172"/>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1"/>
        <v>0</v>
      </c>
      <c r="AB1253" s="228" t="str">
        <f t="shared" si="172"/>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1"/>
        <v>0</v>
      </c>
      <c r="AB1254" s="228" t="str">
        <f t="shared" si="172"/>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1"/>
        <v>0</v>
      </c>
      <c r="AB1255" s="228" t="str">
        <f t="shared" si="172"/>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1"/>
        <v>0</v>
      </c>
      <c r="AB1256" s="228" t="str">
        <f t="shared" si="172"/>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1"/>
        <v>0</v>
      </c>
      <c r="AB1257" s="228" t="str">
        <f t="shared" si="172"/>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1"/>
        <v>0</v>
      </c>
      <c r="AB1258" s="228" t="str">
        <f t="shared" si="172"/>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1"/>
        <v>0</v>
      </c>
      <c r="AB1259" s="228" t="str">
        <f t="shared" si="17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1"/>
        <v>0</v>
      </c>
      <c r="AB1260" s="228" t="str">
        <f t="shared" si="17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1"/>
        <v>0</v>
      </c>
      <c r="AB1261" s="228" t="str">
        <f t="shared" si="17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1"/>
        <v>0</v>
      </c>
      <c r="AB1262" s="228" t="str">
        <f t="shared" si="17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1"/>
        <v>0</v>
      </c>
      <c r="AB1263" s="228" t="str">
        <f t="shared" si="17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1"/>
        <v>0</v>
      </c>
      <c r="AB1264" s="228" t="str">
        <f t="shared" si="17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1"/>
        <v>0</v>
      </c>
      <c r="AB1265" s="228" t="str">
        <f t="shared" si="17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1"/>
        <v>0</v>
      </c>
      <c r="AB1266" s="228" t="str">
        <f t="shared" si="17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1"/>
        <v>0</v>
      </c>
      <c r="AB1267" s="228" t="str">
        <f t="shared" si="17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1"/>
        <v>0</v>
      </c>
      <c r="AB1268" s="228" t="str">
        <f t="shared" si="17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1"/>
        <v>0</v>
      </c>
      <c r="AB1269" s="228" t="str">
        <f t="shared" si="17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1"/>
        <v>0</v>
      </c>
      <c r="AB1270" s="228" t="str">
        <f t="shared" si="17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1"/>
        <v>0</v>
      </c>
      <c r="AB1271" s="228" t="str">
        <f t="shared" si="17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1"/>
        <v>0</v>
      </c>
      <c r="AB1272" s="228" t="str">
        <f t="shared" si="17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1"/>
        <v>0</v>
      </c>
      <c r="AB1273" s="228" t="str">
        <f t="shared" si="17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1"/>
        <v>0</v>
      </c>
      <c r="AB1274" s="228" t="str">
        <f t="shared" si="17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3">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4">IF(AND(C1275="Smelter not listed",OR(LEN(D1275)=0,LEN(E1275)=0)),1,0)</f>
        <v>0</v>
      </c>
      <c r="AB1275" s="228" t="str">
        <f t="shared" ref="AB1275" si="175">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6">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77">IF(AND(C1276="Smelter not listed",OR(LEN(D1276)=0,LEN(E1276)=0)),1,0)</f>
        <v>0</v>
      </c>
      <c r="AB1276" s="228" t="str">
        <f t="shared" ref="AB1276:AB1307" si="178">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6"/>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7"/>
        <v>0</v>
      </c>
      <c r="AB1277" s="228" t="str">
        <f t="shared" si="178"/>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6"/>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7"/>
        <v>0</v>
      </c>
      <c r="AB1278" s="228" t="str">
        <f t="shared" si="178"/>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6"/>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7"/>
        <v>0</v>
      </c>
      <c r="AB1279" s="228" t="str">
        <f t="shared" si="178"/>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6"/>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7"/>
        <v>0</v>
      </c>
      <c r="AB1280" s="228" t="str">
        <f t="shared" si="178"/>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6"/>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7"/>
        <v>0</v>
      </c>
      <c r="AB1281" s="228" t="str">
        <f t="shared" si="178"/>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6"/>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7"/>
        <v>0</v>
      </c>
      <c r="AB1282" s="228" t="str">
        <f t="shared" si="178"/>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7"/>
        <v>0</v>
      </c>
      <c r="AB1283" s="228" t="str">
        <f t="shared" si="178"/>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7"/>
        <v>0</v>
      </c>
      <c r="AB1284" s="228" t="str">
        <f t="shared" si="178"/>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7"/>
        <v>0</v>
      </c>
      <c r="AB1285" s="228" t="str">
        <f t="shared" si="178"/>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7"/>
        <v>0</v>
      </c>
      <c r="AB1286" s="228" t="str">
        <f t="shared" si="178"/>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7"/>
        <v>0</v>
      </c>
      <c r="AB1287" s="228" t="str">
        <f t="shared" si="178"/>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7"/>
        <v>0</v>
      </c>
      <c r="AB1288" s="228" t="str">
        <f t="shared" si="178"/>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7"/>
        <v>0</v>
      </c>
      <c r="AB1289" s="228" t="str">
        <f t="shared" si="178"/>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7"/>
        <v>0</v>
      </c>
      <c r="AB1290" s="228" t="str">
        <f t="shared" si="178"/>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7"/>
        <v>0</v>
      </c>
      <c r="AB1291" s="228" t="str">
        <f t="shared" si="178"/>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7"/>
        <v>0</v>
      </c>
      <c r="AB1292" s="228" t="str">
        <f t="shared" si="178"/>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7"/>
        <v>0</v>
      </c>
      <c r="AB1293" s="228" t="str">
        <f t="shared" si="178"/>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7"/>
        <v>0</v>
      </c>
      <c r="AB1294" s="228" t="str">
        <f t="shared" si="178"/>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7"/>
        <v>0</v>
      </c>
      <c r="AB1295" s="228" t="str">
        <f t="shared" si="178"/>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7"/>
        <v>0</v>
      </c>
      <c r="AB1296" s="228" t="str">
        <f t="shared" si="178"/>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7"/>
        <v>0</v>
      </c>
      <c r="AB1297" s="228" t="str">
        <f t="shared" si="178"/>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7"/>
        <v>0</v>
      </c>
      <c r="AB1298" s="228" t="str">
        <f t="shared" si="178"/>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7"/>
        <v>0</v>
      </c>
      <c r="AB1299" s="228" t="str">
        <f t="shared" si="178"/>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7"/>
        <v>0</v>
      </c>
      <c r="AB1300" s="228" t="str">
        <f t="shared" si="178"/>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7"/>
        <v>0</v>
      </c>
      <c r="AB1301" s="228" t="str">
        <f t="shared" si="178"/>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7"/>
        <v>0</v>
      </c>
      <c r="AB1302" s="228" t="str">
        <f t="shared" si="178"/>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7"/>
        <v>0</v>
      </c>
      <c r="AB1303" s="228" t="str">
        <f t="shared" si="178"/>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7"/>
        <v>0</v>
      </c>
      <c r="AB1304" s="228" t="str">
        <f t="shared" si="17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7"/>
        <v>0</v>
      </c>
      <c r="AB1305" s="228" t="str">
        <f t="shared" si="17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7"/>
        <v>0</v>
      </c>
      <c r="AB1306" s="228" t="str">
        <f t="shared" si="17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7"/>
        <v>0</v>
      </c>
      <c r="AB1307" s="228" t="str">
        <f t="shared" si="17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79">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0">IF(AND(C1308="Smelter not listed",OR(LEN(D1308)=0,LEN(E1308)=0)),1,0)</f>
        <v>0</v>
      </c>
      <c r="AB1308" s="228" t="str">
        <f t="shared" ref="AB1308:AB1338" si="181">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9"/>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0"/>
        <v>0</v>
      </c>
      <c r="AB1309" s="228" t="str">
        <f t="shared" si="181"/>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9"/>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0"/>
        <v>0</v>
      </c>
      <c r="AB1310" s="228" t="str">
        <f t="shared" si="181"/>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9"/>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0"/>
        <v>0</v>
      </c>
      <c r="AB1311" s="228" t="str">
        <f t="shared" si="181"/>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9"/>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0"/>
        <v>0</v>
      </c>
      <c r="AB1312" s="228" t="str">
        <f t="shared" si="181"/>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0"/>
        <v>0</v>
      </c>
      <c r="AB1313" s="228" t="str">
        <f t="shared" si="181"/>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0"/>
        <v>0</v>
      </c>
      <c r="AB1314" s="228" t="str">
        <f t="shared" si="181"/>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0"/>
        <v>0</v>
      </c>
      <c r="AB1315" s="228" t="str">
        <f t="shared" si="181"/>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0"/>
        <v>0</v>
      </c>
      <c r="AB1316" s="228" t="str">
        <f t="shared" si="181"/>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0"/>
        <v>0</v>
      </c>
      <c r="AB1317" s="228" t="str">
        <f t="shared" si="181"/>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0"/>
        <v>0</v>
      </c>
      <c r="AB1318" s="228" t="str">
        <f t="shared" si="181"/>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0"/>
        <v>0</v>
      </c>
      <c r="AB1319" s="228" t="str">
        <f t="shared" si="181"/>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0"/>
        <v>0</v>
      </c>
      <c r="AB1320" s="228" t="str">
        <f t="shared" si="181"/>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0"/>
        <v>0</v>
      </c>
      <c r="AB1321" s="228" t="str">
        <f t="shared" si="181"/>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0"/>
        <v>0</v>
      </c>
      <c r="AB1322" s="228" t="str">
        <f t="shared" si="181"/>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0"/>
        <v>0</v>
      </c>
      <c r="AB1323" s="228" t="str">
        <f t="shared" si="18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0"/>
        <v>0</v>
      </c>
      <c r="AB1324" s="228" t="str">
        <f t="shared" si="18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0"/>
        <v>0</v>
      </c>
      <c r="AB1325" s="228" t="str">
        <f t="shared" si="18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0"/>
        <v>0</v>
      </c>
      <c r="AB1326" s="228" t="str">
        <f t="shared" si="18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0"/>
        <v>0</v>
      </c>
      <c r="AB1327" s="228" t="str">
        <f t="shared" si="18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0"/>
        <v>0</v>
      </c>
      <c r="AB1328" s="228" t="str">
        <f t="shared" si="18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0"/>
        <v>0</v>
      </c>
      <c r="AB1329" s="228" t="str">
        <f t="shared" si="18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7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0"/>
        <v>0</v>
      </c>
      <c r="AB1330" s="228" t="str">
        <f t="shared" si="18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7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0"/>
        <v>0</v>
      </c>
      <c r="AB1331" s="228" t="str">
        <f t="shared" si="18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7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0"/>
        <v>0</v>
      </c>
      <c r="AB1332" s="228" t="str">
        <f t="shared" si="18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0"/>
        <v>0</v>
      </c>
      <c r="AB1333" s="228" t="str">
        <f t="shared" si="18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0"/>
        <v>0</v>
      </c>
      <c r="AB1334" s="228" t="str">
        <f t="shared" si="18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0"/>
        <v>0</v>
      </c>
      <c r="AB1335" s="228" t="str">
        <f t="shared" si="18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0"/>
        <v>0</v>
      </c>
      <c r="AB1336" s="228" t="str">
        <f t="shared" si="18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0"/>
        <v>0</v>
      </c>
      <c r="AB1337" s="228" t="str">
        <f t="shared" si="18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0"/>
        <v>0</v>
      </c>
      <c r="AB1338" s="228" t="str">
        <f t="shared" si="18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2">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3">IF(AND(C1339="Smelter not listed",OR(LEN(D1339)=0,LEN(E1339)=0)),1,0)</f>
        <v>0</v>
      </c>
      <c r="AB1339" s="228" t="str">
        <f t="shared" ref="AB1339" si="184">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5">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6">IF(AND(C1340="Smelter not listed",OR(LEN(D1340)=0,LEN(E1340)=0)),1,0)</f>
        <v>0</v>
      </c>
      <c r="AB1340" s="228" t="str">
        <f t="shared" ref="AB1340:AB1371" si="187">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5"/>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6"/>
        <v>0</v>
      </c>
      <c r="AB1341" s="228" t="str">
        <f t="shared" si="187"/>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5"/>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6"/>
        <v>0</v>
      </c>
      <c r="AB1342" s="228" t="str">
        <f t="shared" si="187"/>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5"/>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6"/>
        <v>0</v>
      </c>
      <c r="AB1343" s="228" t="str">
        <f t="shared" si="187"/>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5"/>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6"/>
        <v>0</v>
      </c>
      <c r="AB1344" s="228" t="str">
        <f t="shared" si="187"/>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5"/>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6"/>
        <v>0</v>
      </c>
      <c r="AB1345" s="228" t="str">
        <f t="shared" si="187"/>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5"/>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6"/>
        <v>0</v>
      </c>
      <c r="AB1346" s="228" t="str">
        <f t="shared" si="187"/>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6"/>
        <v>0</v>
      </c>
      <c r="AB1347" s="228" t="str">
        <f t="shared" si="187"/>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6"/>
        <v>0</v>
      </c>
      <c r="AB1348" s="228" t="str">
        <f t="shared" si="187"/>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6"/>
        <v>0</v>
      </c>
      <c r="AB1349" s="228" t="str">
        <f t="shared" si="187"/>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6"/>
        <v>0</v>
      </c>
      <c r="AB1350" s="228" t="str">
        <f t="shared" si="187"/>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6"/>
        <v>0</v>
      </c>
      <c r="AB1351" s="228" t="str">
        <f t="shared" si="187"/>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6"/>
        <v>0</v>
      </c>
      <c r="AB1352" s="228" t="str">
        <f t="shared" si="187"/>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6"/>
        <v>0</v>
      </c>
      <c r="AB1353" s="228" t="str">
        <f t="shared" si="187"/>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6"/>
        <v>0</v>
      </c>
      <c r="AB1354" s="228" t="str">
        <f t="shared" si="187"/>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6"/>
        <v>0</v>
      </c>
      <c r="AB1355" s="228" t="str">
        <f t="shared" si="187"/>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6"/>
        <v>0</v>
      </c>
      <c r="AB1356" s="228" t="str">
        <f t="shared" si="187"/>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6"/>
        <v>0</v>
      </c>
      <c r="AB1357" s="228" t="str">
        <f t="shared" si="187"/>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6"/>
        <v>0</v>
      </c>
      <c r="AB1358" s="228" t="str">
        <f t="shared" si="187"/>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6"/>
        <v>0</v>
      </c>
      <c r="AB1359" s="228" t="str">
        <f t="shared" si="187"/>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6"/>
        <v>0</v>
      </c>
      <c r="AB1360" s="228" t="str">
        <f t="shared" si="187"/>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6"/>
        <v>0</v>
      </c>
      <c r="AB1361" s="228" t="str">
        <f t="shared" si="187"/>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6"/>
        <v>0</v>
      </c>
      <c r="AB1362" s="228" t="str">
        <f t="shared" si="187"/>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6"/>
        <v>0</v>
      </c>
      <c r="AB1363" s="228" t="str">
        <f t="shared" si="187"/>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6"/>
        <v>0</v>
      </c>
      <c r="AB1364" s="228" t="str">
        <f t="shared" si="187"/>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6"/>
        <v>0</v>
      </c>
      <c r="AB1365" s="228" t="str">
        <f t="shared" si="187"/>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6"/>
        <v>0</v>
      </c>
      <c r="AB1366" s="228" t="str">
        <f t="shared" si="187"/>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6"/>
        <v>0</v>
      </c>
      <c r="AB1367" s="228" t="str">
        <f t="shared" si="187"/>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6"/>
        <v>0</v>
      </c>
      <c r="AB1368" s="228" t="str">
        <f t="shared" si="18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6"/>
        <v>0</v>
      </c>
      <c r="AB1369" s="228" t="str">
        <f t="shared" si="18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6"/>
        <v>0</v>
      </c>
      <c r="AB1370" s="228" t="str">
        <f t="shared" si="18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6"/>
        <v>0</v>
      </c>
      <c r="AB1371" s="228" t="str">
        <f t="shared" si="18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88">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89">IF(AND(C1372="Smelter not listed",OR(LEN(D1372)=0,LEN(E1372)=0)),1,0)</f>
        <v>0</v>
      </c>
      <c r="AB1372" s="228" t="str">
        <f t="shared" ref="AB1372:AB1402" si="190">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8"/>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9"/>
        <v>0</v>
      </c>
      <c r="AB1373" s="228" t="str">
        <f t="shared" si="190"/>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8"/>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9"/>
        <v>0</v>
      </c>
      <c r="AB1374" s="228" t="str">
        <f t="shared" si="190"/>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8"/>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9"/>
        <v>0</v>
      </c>
      <c r="AB1375" s="228" t="str">
        <f t="shared" si="190"/>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8"/>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9"/>
        <v>0</v>
      </c>
      <c r="AB1376" s="228" t="str">
        <f t="shared" si="190"/>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9"/>
        <v>0</v>
      </c>
      <c r="AB1377" s="228" t="str">
        <f t="shared" si="190"/>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9"/>
        <v>0</v>
      </c>
      <c r="AB1378" s="228" t="str">
        <f t="shared" si="190"/>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9"/>
        <v>0</v>
      </c>
      <c r="AB1379" s="228" t="str">
        <f t="shared" si="190"/>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9"/>
        <v>0</v>
      </c>
      <c r="AB1380" s="228" t="str">
        <f t="shared" si="190"/>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89"/>
        <v>0</v>
      </c>
      <c r="AB1381" s="228" t="str">
        <f t="shared" si="190"/>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89"/>
        <v>0</v>
      </c>
      <c r="AB1382" s="228" t="str">
        <f t="shared" si="190"/>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9"/>
        <v>0</v>
      </c>
      <c r="AB1383" s="228" t="str">
        <f t="shared" si="190"/>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9"/>
        <v>0</v>
      </c>
      <c r="AB1384" s="228" t="str">
        <f t="shared" si="190"/>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9"/>
        <v>0</v>
      </c>
      <c r="AB1385" s="228" t="str">
        <f t="shared" si="190"/>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9"/>
        <v>0</v>
      </c>
      <c r="AB1386" s="228" t="str">
        <f t="shared" si="190"/>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89"/>
        <v>0</v>
      </c>
      <c r="AB1387" s="228" t="str">
        <f t="shared" si="19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89"/>
        <v>0</v>
      </c>
      <c r="AB1388" s="228" t="str">
        <f t="shared" si="19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89"/>
        <v>0</v>
      </c>
      <c r="AB1389" s="228" t="str">
        <f t="shared" si="19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89"/>
        <v>0</v>
      </c>
      <c r="AB1390" s="228" t="str">
        <f t="shared" si="19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89"/>
        <v>0</v>
      </c>
      <c r="AB1391" s="228" t="str">
        <f t="shared" si="19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89"/>
        <v>0</v>
      </c>
      <c r="AB1392" s="228" t="str">
        <f t="shared" si="19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89"/>
        <v>0</v>
      </c>
      <c r="AB1393" s="228" t="str">
        <f t="shared" si="19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89"/>
        <v>0</v>
      </c>
      <c r="AB1394" s="228" t="str">
        <f t="shared" si="19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89"/>
        <v>0</v>
      </c>
      <c r="AB1395" s="228" t="str">
        <f t="shared" si="19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89"/>
        <v>0</v>
      </c>
      <c r="AB1396" s="228" t="str">
        <f t="shared" si="19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89"/>
        <v>0</v>
      </c>
      <c r="AB1397" s="228" t="str">
        <f t="shared" si="19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89"/>
        <v>0</v>
      </c>
      <c r="AB1398" s="228" t="str">
        <f t="shared" si="19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89"/>
        <v>0</v>
      </c>
      <c r="AB1399" s="228" t="str">
        <f t="shared" si="19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89"/>
        <v>0</v>
      </c>
      <c r="AB1400" s="228" t="str">
        <f t="shared" si="19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89"/>
        <v>0</v>
      </c>
      <c r="AB1401" s="228" t="str">
        <f t="shared" si="19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89"/>
        <v>0</v>
      </c>
      <c r="AB1402" s="228" t="str">
        <f t="shared" si="19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1">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2">IF(AND(C1403="Smelter not listed",OR(LEN(D1403)=0,LEN(E1403)=0)),1,0)</f>
        <v>0</v>
      </c>
      <c r="AB1403" s="228" t="str">
        <f t="shared" ref="AB1403" si="193">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4">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5">IF(AND(C1404="Smelter not listed",OR(LEN(D1404)=0,LEN(E1404)=0)),1,0)</f>
        <v>0</v>
      </c>
      <c r="AB1404" s="228" t="str">
        <f t="shared" ref="AB1404:AB1435" si="196">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4"/>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5"/>
        <v>0</v>
      </c>
      <c r="AB1405" s="228" t="str">
        <f t="shared" si="196"/>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4"/>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5"/>
        <v>0</v>
      </c>
      <c r="AB1406" s="228" t="str">
        <f t="shared" si="196"/>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4"/>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5"/>
        <v>0</v>
      </c>
      <c r="AB1407" s="228" t="str">
        <f t="shared" si="196"/>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4"/>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5"/>
        <v>0</v>
      </c>
      <c r="AB1408" s="228" t="str">
        <f t="shared" si="196"/>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4"/>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5"/>
        <v>0</v>
      </c>
      <c r="AB1409" s="228" t="str">
        <f t="shared" si="196"/>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4"/>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5"/>
        <v>0</v>
      </c>
      <c r="AB1410" s="228" t="str">
        <f t="shared" si="196"/>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5"/>
        <v>0</v>
      </c>
      <c r="AB1411" s="228" t="str">
        <f t="shared" si="196"/>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5"/>
        <v>0</v>
      </c>
      <c r="AB1412" s="228" t="str">
        <f t="shared" si="196"/>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5"/>
        <v>0</v>
      </c>
      <c r="AB1413" s="228" t="str">
        <f t="shared" si="196"/>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5"/>
        <v>0</v>
      </c>
      <c r="AB1414" s="228" t="str">
        <f t="shared" si="196"/>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5"/>
        <v>0</v>
      </c>
      <c r="AB1415" s="228" t="str">
        <f t="shared" si="196"/>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5"/>
        <v>0</v>
      </c>
      <c r="AB1416" s="228" t="str">
        <f t="shared" si="196"/>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5"/>
        <v>0</v>
      </c>
      <c r="AB1417" s="228" t="str">
        <f t="shared" si="196"/>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5"/>
        <v>0</v>
      </c>
      <c r="AB1418" s="228" t="str">
        <f t="shared" si="196"/>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5"/>
        <v>0</v>
      </c>
      <c r="AB1419" s="228" t="str">
        <f t="shared" si="196"/>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5"/>
        <v>0</v>
      </c>
      <c r="AB1420" s="228" t="str">
        <f t="shared" si="196"/>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5"/>
        <v>0</v>
      </c>
      <c r="AB1421" s="228" t="str">
        <f t="shared" si="196"/>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5"/>
        <v>0</v>
      </c>
      <c r="AB1422" s="228" t="str">
        <f t="shared" si="196"/>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5"/>
        <v>0</v>
      </c>
      <c r="AB1423" s="228" t="str">
        <f t="shared" si="196"/>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5"/>
        <v>0</v>
      </c>
      <c r="AB1424" s="228" t="str">
        <f t="shared" si="196"/>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5"/>
        <v>0</v>
      </c>
      <c r="AB1425" s="228" t="str">
        <f t="shared" si="196"/>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5"/>
        <v>0</v>
      </c>
      <c r="AB1426" s="228" t="str">
        <f t="shared" si="196"/>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5"/>
        <v>0</v>
      </c>
      <c r="AB1427" s="228" t="str">
        <f t="shared" si="196"/>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5"/>
        <v>0</v>
      </c>
      <c r="AB1428" s="228" t="str">
        <f t="shared" si="196"/>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5"/>
        <v>0</v>
      </c>
      <c r="AB1429" s="228" t="str">
        <f t="shared" si="196"/>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5"/>
        <v>0</v>
      </c>
      <c r="AB1430" s="228" t="str">
        <f t="shared" si="196"/>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5"/>
        <v>0</v>
      </c>
      <c r="AB1431" s="228" t="str">
        <f t="shared" si="196"/>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5"/>
        <v>0</v>
      </c>
      <c r="AB1432" s="228" t="str">
        <f t="shared" si="19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5"/>
        <v>0</v>
      </c>
      <c r="AB1433" s="228" t="str">
        <f t="shared" si="19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5"/>
        <v>0</v>
      </c>
      <c r="AB1434" s="228" t="str">
        <f t="shared" si="19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5"/>
        <v>0</v>
      </c>
      <c r="AB1435" s="228" t="str">
        <f t="shared" si="19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97">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98">IF(AND(C1436="Smelter not listed",OR(LEN(D1436)=0,LEN(E1436)=0)),1,0)</f>
        <v>0</v>
      </c>
      <c r="AB1436" s="228" t="str">
        <f t="shared" ref="AB1436:AB1466" si="199">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7"/>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8"/>
        <v>0</v>
      </c>
      <c r="AB1437" s="228" t="str">
        <f t="shared" si="199"/>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7"/>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8"/>
        <v>0</v>
      </c>
      <c r="AB1438" s="228" t="str">
        <f t="shared" si="199"/>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7"/>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8"/>
        <v>0</v>
      </c>
      <c r="AB1439" s="228" t="str">
        <f t="shared" si="199"/>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7"/>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8"/>
        <v>0</v>
      </c>
      <c r="AB1440" s="228" t="str">
        <f t="shared" si="199"/>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8"/>
        <v>0</v>
      </c>
      <c r="AB1441" s="228" t="str">
        <f t="shared" si="199"/>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8"/>
        <v>0</v>
      </c>
      <c r="AB1442" s="228" t="str">
        <f t="shared" si="199"/>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8"/>
        <v>0</v>
      </c>
      <c r="AB1443" s="228" t="str">
        <f t="shared" si="199"/>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8"/>
        <v>0</v>
      </c>
      <c r="AB1444" s="228" t="str">
        <f t="shared" si="199"/>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8"/>
        <v>0</v>
      </c>
      <c r="AB1445" s="228" t="str">
        <f t="shared" si="199"/>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8"/>
        <v>0</v>
      </c>
      <c r="AB1446" s="228" t="str">
        <f t="shared" si="199"/>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8"/>
        <v>0</v>
      </c>
      <c r="AB1447" s="228" t="str">
        <f t="shared" si="199"/>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8"/>
        <v>0</v>
      </c>
      <c r="AB1448" s="228" t="str">
        <f t="shared" si="199"/>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8"/>
        <v>0</v>
      </c>
      <c r="AB1449" s="228" t="str">
        <f t="shared" si="199"/>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8"/>
        <v>0</v>
      </c>
      <c r="AB1450" s="228" t="str">
        <f t="shared" si="199"/>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8"/>
        <v>0</v>
      </c>
      <c r="AB1451" s="228" t="str">
        <f t="shared" si="19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8"/>
        <v>0</v>
      </c>
      <c r="AB1452" s="228" t="str">
        <f t="shared" si="19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8"/>
        <v>0</v>
      </c>
      <c r="AB1453" s="228" t="str">
        <f t="shared" si="19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8"/>
        <v>0</v>
      </c>
      <c r="AB1454" s="228" t="str">
        <f t="shared" si="19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8"/>
        <v>0</v>
      </c>
      <c r="AB1455" s="228" t="str">
        <f t="shared" si="19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8"/>
        <v>0</v>
      </c>
      <c r="AB1456" s="228" t="str">
        <f t="shared" si="19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8"/>
        <v>0</v>
      </c>
      <c r="AB1457" s="228" t="str">
        <f t="shared" si="19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8"/>
        <v>0</v>
      </c>
      <c r="AB1458" s="228" t="str">
        <f t="shared" si="19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8"/>
        <v>0</v>
      </c>
      <c r="AB1459" s="228" t="str">
        <f t="shared" si="19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98"/>
        <v>0</v>
      </c>
      <c r="AB1460" s="228" t="str">
        <f t="shared" si="19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8"/>
        <v>0</v>
      </c>
      <c r="AB1461" s="228" t="str">
        <f t="shared" si="19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8"/>
        <v>0</v>
      </c>
      <c r="AB1462" s="228" t="str">
        <f t="shared" si="19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8"/>
        <v>0</v>
      </c>
      <c r="AB1463" s="228" t="str">
        <f t="shared" si="19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8"/>
        <v>0</v>
      </c>
      <c r="AB1464" s="228" t="str">
        <f t="shared" si="19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8"/>
        <v>0</v>
      </c>
      <c r="AB1465" s="228" t="str">
        <f t="shared" si="19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8"/>
        <v>0</v>
      </c>
      <c r="AB1466" s="228" t="str">
        <f t="shared" si="19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0">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1">IF(AND(C1467="Smelter not listed",OR(LEN(D1467)=0,LEN(E1467)=0)),1,0)</f>
        <v>0</v>
      </c>
      <c r="AB1467" s="228" t="str">
        <f t="shared" ref="AB1467" si="202">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3">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4">IF(AND(C1468="Smelter not listed",OR(LEN(D1468)=0,LEN(E1468)=0)),1,0)</f>
        <v>0</v>
      </c>
      <c r="AB1468" s="228" t="str">
        <f t="shared" ref="AB1468:AB1499" si="205">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3"/>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4"/>
        <v>0</v>
      </c>
      <c r="AB1469" s="228" t="str">
        <f t="shared" si="205"/>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3"/>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4"/>
        <v>0</v>
      </c>
      <c r="AB1470" s="228" t="str">
        <f t="shared" si="205"/>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3"/>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4"/>
        <v>0</v>
      </c>
      <c r="AB1471" s="228" t="str">
        <f t="shared" si="205"/>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3"/>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4"/>
        <v>0</v>
      </c>
      <c r="AB1472" s="228" t="str">
        <f t="shared" si="205"/>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3"/>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4"/>
        <v>0</v>
      </c>
      <c r="AB1473" s="228" t="str">
        <f t="shared" si="205"/>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3"/>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4"/>
        <v>0</v>
      </c>
      <c r="AB1474" s="228" t="str">
        <f t="shared" si="205"/>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4"/>
        <v>0</v>
      </c>
      <c r="AB1475" s="228" t="str">
        <f t="shared" si="205"/>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4"/>
        <v>0</v>
      </c>
      <c r="AB1476" s="228" t="str">
        <f t="shared" si="205"/>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4"/>
        <v>0</v>
      </c>
      <c r="AB1477" s="228" t="str">
        <f t="shared" si="205"/>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4"/>
        <v>0</v>
      </c>
      <c r="AB1478" s="228" t="str">
        <f t="shared" si="205"/>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4"/>
        <v>0</v>
      </c>
      <c r="AB1479" s="228" t="str">
        <f t="shared" si="205"/>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4"/>
        <v>0</v>
      </c>
      <c r="AB1480" s="228" t="str">
        <f t="shared" si="205"/>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4"/>
        <v>0</v>
      </c>
      <c r="AB1481" s="228" t="str">
        <f t="shared" si="205"/>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4"/>
        <v>0</v>
      </c>
      <c r="AB1482" s="228" t="str">
        <f t="shared" si="205"/>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4"/>
        <v>0</v>
      </c>
      <c r="AB1483" s="228" t="str">
        <f t="shared" si="205"/>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4"/>
        <v>0</v>
      </c>
      <c r="AB1484" s="228" t="str">
        <f t="shared" si="205"/>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4"/>
        <v>0</v>
      </c>
      <c r="AB1485" s="228" t="str">
        <f t="shared" si="205"/>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4"/>
        <v>0</v>
      </c>
      <c r="AB1486" s="228" t="str">
        <f t="shared" si="205"/>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4"/>
        <v>0</v>
      </c>
      <c r="AB1487" s="228" t="str">
        <f t="shared" si="205"/>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4"/>
        <v>0</v>
      </c>
      <c r="AB1488" s="228" t="str">
        <f t="shared" si="205"/>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4"/>
        <v>0</v>
      </c>
      <c r="AB1489" s="228" t="str">
        <f t="shared" si="205"/>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4"/>
        <v>0</v>
      </c>
      <c r="AB1490" s="228" t="str">
        <f t="shared" si="205"/>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4"/>
        <v>0</v>
      </c>
      <c r="AB1491" s="228" t="str">
        <f t="shared" si="205"/>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4"/>
        <v>0</v>
      </c>
      <c r="AB1492" s="228" t="str">
        <f t="shared" si="205"/>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4"/>
        <v>0</v>
      </c>
      <c r="AB1493" s="228" t="str">
        <f t="shared" si="205"/>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4"/>
        <v>0</v>
      </c>
      <c r="AB1494" s="228" t="str">
        <f t="shared" si="205"/>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4"/>
        <v>0</v>
      </c>
      <c r="AB1495" s="228" t="str">
        <f t="shared" si="205"/>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4"/>
        <v>0</v>
      </c>
      <c r="AB1496" s="228" t="str">
        <f t="shared" si="20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4"/>
        <v>0</v>
      </c>
      <c r="AB1497" s="228" t="str">
        <f t="shared" si="20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4"/>
        <v>0</v>
      </c>
      <c r="AB1498" s="228" t="str">
        <f t="shared" si="20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4"/>
        <v>0</v>
      </c>
      <c r="AB1499" s="228" t="str">
        <f t="shared" si="20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6">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07">IF(AND(C1500="Smelter not listed",OR(LEN(D1500)=0,LEN(E1500)=0)),1,0)</f>
        <v>0</v>
      </c>
      <c r="AB1500" s="228" t="str">
        <f t="shared" ref="AB1500:AB1530" si="208">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6"/>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7"/>
        <v>0</v>
      </c>
      <c r="AB1501" s="228" t="str">
        <f t="shared" si="208"/>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6"/>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7"/>
        <v>0</v>
      </c>
      <c r="AB1502" s="228" t="str">
        <f t="shared" si="208"/>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6"/>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7"/>
        <v>0</v>
      </c>
      <c r="AB1503" s="228" t="str">
        <f t="shared" si="208"/>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6"/>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7"/>
        <v>0</v>
      </c>
      <c r="AB1504" s="228" t="str">
        <f t="shared" si="208"/>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7"/>
        <v>0</v>
      </c>
      <c r="AB1505" s="228" t="str">
        <f t="shared" si="208"/>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7"/>
        <v>0</v>
      </c>
      <c r="AB1506" s="228" t="str">
        <f t="shared" si="208"/>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7"/>
        <v>0</v>
      </c>
      <c r="AB1507" s="228" t="str">
        <f t="shared" si="208"/>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7"/>
        <v>0</v>
      </c>
      <c r="AB1508" s="228" t="str">
        <f t="shared" si="208"/>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7"/>
        <v>0</v>
      </c>
      <c r="AB1509" s="228" t="str">
        <f t="shared" si="208"/>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7"/>
        <v>0</v>
      </c>
      <c r="AB1510" s="228" t="str">
        <f t="shared" si="208"/>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7"/>
        <v>0</v>
      </c>
      <c r="AB1511" s="228" t="str">
        <f t="shared" si="208"/>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7"/>
        <v>0</v>
      </c>
      <c r="AB1512" s="228" t="str">
        <f t="shared" si="208"/>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7"/>
        <v>0</v>
      </c>
      <c r="AB1513" s="228" t="str">
        <f t="shared" si="208"/>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7"/>
        <v>0</v>
      </c>
      <c r="AB1514" s="228" t="str">
        <f t="shared" si="208"/>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7"/>
        <v>0</v>
      </c>
      <c r="AB1515" s="228" t="str">
        <f t="shared" si="20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7"/>
        <v>0</v>
      </c>
      <c r="AB1516" s="228" t="str">
        <f t="shared" si="20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7"/>
        <v>0</v>
      </c>
      <c r="AB1517" s="228" t="str">
        <f t="shared" si="20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7"/>
        <v>0</v>
      </c>
      <c r="AB1518" s="228" t="str">
        <f t="shared" si="20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7"/>
        <v>0</v>
      </c>
      <c r="AB1519" s="228" t="str">
        <f t="shared" si="20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7"/>
        <v>0</v>
      </c>
      <c r="AB1520" s="228" t="str">
        <f t="shared" si="20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7"/>
        <v>0</v>
      </c>
      <c r="AB1521" s="228" t="str">
        <f t="shared" si="20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7"/>
        <v>0</v>
      </c>
      <c r="AB1522" s="228" t="str">
        <f t="shared" si="20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7"/>
        <v>0</v>
      </c>
      <c r="AB1523" s="228" t="str">
        <f t="shared" si="20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07"/>
        <v>0</v>
      </c>
      <c r="AB1524" s="228" t="str">
        <f t="shared" si="20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7"/>
        <v>0</v>
      </c>
      <c r="AB1525" s="228" t="str">
        <f t="shared" si="20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7"/>
        <v>0</v>
      </c>
      <c r="AB1526" s="228" t="str">
        <f t="shared" si="20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7"/>
        <v>0</v>
      </c>
      <c r="AB1527" s="228" t="str">
        <f t="shared" si="20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7"/>
        <v>0</v>
      </c>
      <c r="AB1528" s="228" t="str">
        <f t="shared" si="20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7"/>
        <v>0</v>
      </c>
      <c r="AB1529" s="228" t="str">
        <f t="shared" si="20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7"/>
        <v>0</v>
      </c>
      <c r="AB1530" s="228" t="str">
        <f t="shared" si="20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09">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0">IF(AND(C1531="Smelter not listed",OR(LEN(D1531)=0,LEN(E1531)=0)),1,0)</f>
        <v>0</v>
      </c>
      <c r="AB1531" s="228" t="str">
        <f t="shared" ref="AB1531" si="211">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2">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3">IF(AND(C1532="Smelter not listed",OR(LEN(D1532)=0,LEN(E1532)=0)),1,0)</f>
        <v>0</v>
      </c>
      <c r="AB1532" s="228" t="str">
        <f t="shared" ref="AB1532:AB1563" si="214">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2"/>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3"/>
        <v>0</v>
      </c>
      <c r="AB1533" s="228" t="str">
        <f t="shared" si="214"/>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2"/>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3"/>
        <v>0</v>
      </c>
      <c r="AB1534" s="228" t="str">
        <f t="shared" si="214"/>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2"/>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3"/>
        <v>0</v>
      </c>
      <c r="AB1535" s="228" t="str">
        <f t="shared" si="214"/>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2"/>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3"/>
        <v>0</v>
      </c>
      <c r="AB1536" s="228" t="str">
        <f t="shared" si="214"/>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2"/>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3"/>
        <v>0</v>
      </c>
      <c r="AB1537" s="228" t="str">
        <f t="shared" si="214"/>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2"/>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3"/>
        <v>0</v>
      </c>
      <c r="AB1538" s="228" t="str">
        <f t="shared" si="214"/>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3"/>
        <v>0</v>
      </c>
      <c r="AB1539" s="228" t="str">
        <f t="shared" si="214"/>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3"/>
        <v>0</v>
      </c>
      <c r="AB1540" s="228" t="str">
        <f t="shared" si="214"/>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3"/>
        <v>0</v>
      </c>
      <c r="AB1541" s="228" t="str">
        <f t="shared" si="214"/>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3"/>
        <v>0</v>
      </c>
      <c r="AB1542" s="228" t="str">
        <f t="shared" si="214"/>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3"/>
        <v>0</v>
      </c>
      <c r="AB1543" s="228" t="str">
        <f t="shared" si="214"/>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3"/>
        <v>0</v>
      </c>
      <c r="AB1544" s="228" t="str">
        <f t="shared" si="214"/>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3"/>
        <v>0</v>
      </c>
      <c r="AB1545" s="228" t="str">
        <f t="shared" si="214"/>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3"/>
        <v>0</v>
      </c>
      <c r="AB1546" s="228" t="str">
        <f t="shared" si="214"/>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3"/>
        <v>0</v>
      </c>
      <c r="AB1547" s="228" t="str">
        <f t="shared" si="214"/>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3"/>
        <v>0</v>
      </c>
      <c r="AB1548" s="228" t="str">
        <f t="shared" si="214"/>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3"/>
        <v>0</v>
      </c>
      <c r="AB1549" s="228" t="str">
        <f t="shared" si="214"/>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3"/>
        <v>0</v>
      </c>
      <c r="AB1550" s="228" t="str">
        <f t="shared" si="214"/>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3"/>
        <v>0</v>
      </c>
      <c r="AB1551" s="228" t="str">
        <f t="shared" si="214"/>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3"/>
        <v>0</v>
      </c>
      <c r="AB1552" s="228" t="str">
        <f t="shared" si="214"/>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3"/>
        <v>0</v>
      </c>
      <c r="AB1553" s="228" t="str">
        <f t="shared" si="214"/>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3"/>
        <v>0</v>
      </c>
      <c r="AB1554" s="228" t="str">
        <f t="shared" si="214"/>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3"/>
        <v>0</v>
      </c>
      <c r="AB1555" s="228" t="str">
        <f t="shared" si="214"/>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3"/>
        <v>0</v>
      </c>
      <c r="AB1556" s="228" t="str">
        <f t="shared" si="214"/>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3"/>
        <v>0</v>
      </c>
      <c r="AB1557" s="228" t="str">
        <f t="shared" si="214"/>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3"/>
        <v>0</v>
      </c>
      <c r="AB1558" s="228" t="str">
        <f t="shared" si="214"/>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3"/>
        <v>0</v>
      </c>
      <c r="AB1559" s="228" t="str">
        <f t="shared" si="214"/>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3"/>
        <v>0</v>
      </c>
      <c r="AB1560" s="228" t="str">
        <f t="shared" si="21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3"/>
        <v>0</v>
      </c>
      <c r="AB1561" s="228" t="str">
        <f t="shared" si="21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3"/>
        <v>0</v>
      </c>
      <c r="AB1562" s="228" t="str">
        <f t="shared" si="21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3"/>
        <v>0</v>
      </c>
      <c r="AB1563" s="228" t="str">
        <f t="shared" si="21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5">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6">IF(AND(C1564="Smelter not listed",OR(LEN(D1564)=0,LEN(E1564)=0)),1,0)</f>
        <v>0</v>
      </c>
      <c r="AB1564" s="228" t="str">
        <f t="shared" ref="AB1564:AB1594" si="217">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5"/>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6"/>
        <v>0</v>
      </c>
      <c r="AB1565" s="228" t="str">
        <f t="shared" si="217"/>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5"/>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6"/>
        <v>0</v>
      </c>
      <c r="AB1566" s="228" t="str">
        <f t="shared" si="217"/>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5"/>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6"/>
        <v>0</v>
      </c>
      <c r="AB1567" s="228" t="str">
        <f t="shared" si="217"/>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5"/>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6"/>
        <v>0</v>
      </c>
      <c r="AB1568" s="228" t="str">
        <f t="shared" si="217"/>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6"/>
        <v>0</v>
      </c>
      <c r="AB1569" s="228" t="str">
        <f t="shared" si="217"/>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6"/>
        <v>0</v>
      </c>
      <c r="AB1570" s="228" t="str">
        <f t="shared" si="217"/>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6"/>
        <v>0</v>
      </c>
      <c r="AB1571" s="228" t="str">
        <f t="shared" si="217"/>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6"/>
        <v>0</v>
      </c>
      <c r="AB1572" s="228" t="str">
        <f t="shared" si="217"/>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6"/>
        <v>0</v>
      </c>
      <c r="AB1573" s="228" t="str">
        <f t="shared" si="217"/>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6"/>
        <v>0</v>
      </c>
      <c r="AB1574" s="228" t="str">
        <f t="shared" si="217"/>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6"/>
        <v>0</v>
      </c>
      <c r="AB1575" s="228" t="str">
        <f t="shared" si="217"/>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6"/>
        <v>0</v>
      </c>
      <c r="AB1576" s="228" t="str">
        <f t="shared" si="217"/>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6"/>
        <v>0</v>
      </c>
      <c r="AB1577" s="228" t="str">
        <f t="shared" si="217"/>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6"/>
        <v>0</v>
      </c>
      <c r="AB1578" s="228" t="str">
        <f t="shared" si="217"/>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6"/>
        <v>0</v>
      </c>
      <c r="AB1579" s="228" t="str">
        <f t="shared" si="21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6"/>
        <v>0</v>
      </c>
      <c r="AB1580" s="228" t="str">
        <f t="shared" si="21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6"/>
        <v>0</v>
      </c>
      <c r="AB1581" s="228" t="str">
        <f t="shared" si="21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6"/>
        <v>0</v>
      </c>
      <c r="AB1582" s="228" t="str">
        <f t="shared" si="21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6"/>
        <v>0</v>
      </c>
      <c r="AB1583" s="228" t="str">
        <f t="shared" si="21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6"/>
        <v>0</v>
      </c>
      <c r="AB1584" s="228" t="str">
        <f t="shared" si="21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6"/>
        <v>0</v>
      </c>
      <c r="AB1585" s="228" t="str">
        <f t="shared" si="21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6"/>
        <v>0</v>
      </c>
      <c r="AB1586" s="228" t="str">
        <f t="shared" si="21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6"/>
        <v>0</v>
      </c>
      <c r="AB1587" s="228" t="str">
        <f t="shared" si="21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6"/>
        <v>0</v>
      </c>
      <c r="AB1588" s="228" t="str">
        <f t="shared" si="21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6"/>
        <v>0</v>
      </c>
      <c r="AB1589" s="228" t="str">
        <f t="shared" si="21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6"/>
        <v>0</v>
      </c>
      <c r="AB1590" s="228" t="str">
        <f t="shared" si="21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6"/>
        <v>0</v>
      </c>
      <c r="AB1591" s="228" t="str">
        <f t="shared" si="21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6"/>
        <v>0</v>
      </c>
      <c r="AB1592" s="228" t="str">
        <f t="shared" si="21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6"/>
        <v>0</v>
      </c>
      <c r="AB1593" s="228" t="str">
        <f t="shared" si="21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6"/>
        <v>0</v>
      </c>
      <c r="AB1594" s="228" t="str">
        <f t="shared" si="21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18">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19">IF(AND(C1595="Smelter not listed",OR(LEN(D1595)=0,LEN(E1595)=0)),1,0)</f>
        <v>0</v>
      </c>
      <c r="AB1595" s="228" t="str">
        <f t="shared" ref="AB1595" si="220">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1">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2">IF(AND(C1596="Smelter not listed",OR(LEN(D1596)=0,LEN(E1596)=0)),1,0)</f>
        <v>0</v>
      </c>
      <c r="AB1596" s="228" t="str">
        <f t="shared" ref="AB1596:AB1627" si="223">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1"/>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2"/>
        <v>0</v>
      </c>
      <c r="AB1597" s="228" t="str">
        <f t="shared" si="223"/>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1"/>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2"/>
        <v>0</v>
      </c>
      <c r="AB1598" s="228" t="str">
        <f t="shared" si="223"/>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1"/>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2"/>
        <v>0</v>
      </c>
      <c r="AB1599" s="228" t="str">
        <f t="shared" si="223"/>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1"/>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2"/>
        <v>0</v>
      </c>
      <c r="AB1600" s="228" t="str">
        <f t="shared" si="223"/>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1"/>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2"/>
        <v>0</v>
      </c>
      <c r="AB1601" s="228" t="str">
        <f t="shared" si="223"/>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1"/>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2"/>
        <v>0</v>
      </c>
      <c r="AB1602" s="228" t="str">
        <f t="shared" si="223"/>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2"/>
        <v>0</v>
      </c>
      <c r="AB1603" s="228" t="str">
        <f t="shared" si="223"/>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2"/>
        <v>0</v>
      </c>
      <c r="AB1604" s="228" t="str">
        <f t="shared" si="223"/>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2"/>
        <v>0</v>
      </c>
      <c r="AB1605" s="228" t="str">
        <f t="shared" si="223"/>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2"/>
        <v>0</v>
      </c>
      <c r="AB1606" s="228" t="str">
        <f t="shared" si="223"/>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2"/>
        <v>0</v>
      </c>
      <c r="AB1607" s="228" t="str">
        <f t="shared" si="223"/>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2"/>
        <v>0</v>
      </c>
      <c r="AB1608" s="228" t="str">
        <f t="shared" si="223"/>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2"/>
        <v>0</v>
      </c>
      <c r="AB1609" s="228" t="str">
        <f t="shared" si="223"/>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2"/>
        <v>0</v>
      </c>
      <c r="AB1610" s="228" t="str">
        <f t="shared" si="223"/>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2"/>
        <v>0</v>
      </c>
      <c r="AB1611" s="228" t="str">
        <f t="shared" si="223"/>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2"/>
        <v>0</v>
      </c>
      <c r="AB1612" s="228" t="str">
        <f t="shared" si="223"/>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2"/>
        <v>0</v>
      </c>
      <c r="AB1613" s="228" t="str">
        <f t="shared" si="223"/>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2"/>
        <v>0</v>
      </c>
      <c r="AB1614" s="228" t="str">
        <f t="shared" si="223"/>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2"/>
        <v>0</v>
      </c>
      <c r="AB1615" s="228" t="str">
        <f t="shared" si="223"/>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2"/>
        <v>0</v>
      </c>
      <c r="AB1616" s="228" t="str">
        <f t="shared" si="223"/>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2"/>
        <v>0</v>
      </c>
      <c r="AB1617" s="228" t="str">
        <f t="shared" si="223"/>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2"/>
        <v>0</v>
      </c>
      <c r="AB1618" s="228" t="str">
        <f t="shared" si="223"/>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2"/>
        <v>0</v>
      </c>
      <c r="AB1619" s="228" t="str">
        <f t="shared" si="223"/>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2"/>
        <v>0</v>
      </c>
      <c r="AB1620" s="228" t="str">
        <f t="shared" si="223"/>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2"/>
        <v>0</v>
      </c>
      <c r="AB1621" s="228" t="str">
        <f t="shared" si="223"/>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2"/>
        <v>0</v>
      </c>
      <c r="AB1622" s="228" t="str">
        <f t="shared" si="223"/>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2"/>
        <v>0</v>
      </c>
      <c r="AB1623" s="228" t="str">
        <f t="shared" si="223"/>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2"/>
        <v>0</v>
      </c>
      <c r="AB1624" s="228" t="str">
        <f t="shared" si="22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2"/>
        <v>0</v>
      </c>
      <c r="AB1625" s="228" t="str">
        <f t="shared" si="22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2"/>
        <v>0</v>
      </c>
      <c r="AB1626" s="228" t="str">
        <f t="shared" si="22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2"/>
        <v>0</v>
      </c>
      <c r="AB1627" s="228" t="str">
        <f t="shared" si="22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4">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5">IF(AND(C1628="Smelter not listed",OR(LEN(D1628)=0,LEN(E1628)=0)),1,0)</f>
        <v>0</v>
      </c>
      <c r="AB1628" s="228" t="str">
        <f t="shared" ref="AB1628:AB1658" si="226">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4"/>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5"/>
        <v>0</v>
      </c>
      <c r="AB1629" s="228" t="str">
        <f t="shared" si="226"/>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4"/>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5"/>
        <v>0</v>
      </c>
      <c r="AB1630" s="228" t="str">
        <f t="shared" si="226"/>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4"/>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5"/>
        <v>0</v>
      </c>
      <c r="AB1631" s="228" t="str">
        <f t="shared" si="226"/>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4"/>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5"/>
        <v>0</v>
      </c>
      <c r="AB1632" s="228" t="str">
        <f t="shared" si="226"/>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5"/>
        <v>0</v>
      </c>
      <c r="AB1633" s="228" t="str">
        <f t="shared" si="226"/>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5"/>
        <v>0</v>
      </c>
      <c r="AB1634" s="228" t="str">
        <f t="shared" si="226"/>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5"/>
        <v>0</v>
      </c>
      <c r="AB1635" s="228" t="str">
        <f t="shared" si="226"/>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5"/>
        <v>0</v>
      </c>
      <c r="AB1636" s="228" t="str">
        <f t="shared" si="226"/>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5"/>
        <v>0</v>
      </c>
      <c r="AB1637" s="228" t="str">
        <f t="shared" si="226"/>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5"/>
        <v>0</v>
      </c>
      <c r="AB1638" s="228" t="str">
        <f t="shared" si="226"/>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5"/>
        <v>0</v>
      </c>
      <c r="AB1639" s="228" t="str">
        <f t="shared" si="226"/>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5"/>
        <v>0</v>
      </c>
      <c r="AB1640" s="228" t="str">
        <f t="shared" si="226"/>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5"/>
        <v>0</v>
      </c>
      <c r="AB1641" s="228" t="str">
        <f t="shared" si="226"/>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5"/>
        <v>0</v>
      </c>
      <c r="AB1642" s="228" t="str">
        <f t="shared" si="226"/>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5"/>
        <v>0</v>
      </c>
      <c r="AB1643" s="228" t="str">
        <f t="shared" si="22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5"/>
        <v>0</v>
      </c>
      <c r="AB1644" s="228" t="str">
        <f t="shared" si="22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5"/>
        <v>0</v>
      </c>
      <c r="AB1645" s="228" t="str">
        <f t="shared" si="22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5"/>
        <v>0</v>
      </c>
      <c r="AB1646" s="228" t="str">
        <f t="shared" si="22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5"/>
        <v>0</v>
      </c>
      <c r="AB1647" s="228" t="str">
        <f t="shared" si="22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5"/>
        <v>0</v>
      </c>
      <c r="AB1648" s="228" t="str">
        <f t="shared" si="22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5"/>
        <v>0</v>
      </c>
      <c r="AB1649" s="228" t="str">
        <f t="shared" si="22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5"/>
        <v>0</v>
      </c>
      <c r="AB1650" s="228" t="str">
        <f t="shared" si="22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5"/>
        <v>0</v>
      </c>
      <c r="AB1651" s="228" t="str">
        <f t="shared" si="22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5"/>
        <v>0</v>
      </c>
      <c r="AB1652" s="228" t="str">
        <f t="shared" si="22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5"/>
        <v>0</v>
      </c>
      <c r="AB1653" s="228" t="str">
        <f t="shared" si="22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5"/>
        <v>0</v>
      </c>
      <c r="AB1654" s="228" t="str">
        <f t="shared" si="22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5"/>
        <v>0</v>
      </c>
      <c r="AB1655" s="228" t="str">
        <f t="shared" si="22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5"/>
        <v>0</v>
      </c>
      <c r="AB1656" s="228" t="str">
        <f t="shared" si="22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5"/>
        <v>0</v>
      </c>
      <c r="AB1657" s="228" t="str">
        <f t="shared" si="22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5"/>
        <v>0</v>
      </c>
      <c r="AB1658" s="228" t="str">
        <f t="shared" si="22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27">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28">IF(AND(C1659="Smelter not listed",OR(LEN(D1659)=0,LEN(E1659)=0)),1,0)</f>
        <v>0</v>
      </c>
      <c r="AB1659" s="228" t="str">
        <f t="shared" ref="AB1659" si="229">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0">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1">IF(AND(C1660="Smelter not listed",OR(LEN(D1660)=0,LEN(E1660)=0)),1,0)</f>
        <v>0</v>
      </c>
      <c r="AB1660" s="228" t="str">
        <f t="shared" ref="AB1660:AB1691" si="232">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0"/>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1"/>
        <v>0</v>
      </c>
      <c r="AB1661" s="228" t="str">
        <f t="shared" si="232"/>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0"/>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1"/>
        <v>0</v>
      </c>
      <c r="AB1662" s="228" t="str">
        <f t="shared" si="232"/>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0"/>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1"/>
        <v>0</v>
      </c>
      <c r="AB1663" s="228" t="str">
        <f t="shared" si="232"/>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0"/>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1"/>
        <v>0</v>
      </c>
      <c r="AB1664" s="228" t="str">
        <f t="shared" si="232"/>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0"/>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1"/>
        <v>0</v>
      </c>
      <c r="AB1665" s="228" t="str">
        <f t="shared" si="232"/>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0"/>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1"/>
        <v>0</v>
      </c>
      <c r="AB1666" s="228" t="str">
        <f t="shared" si="232"/>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1"/>
        <v>0</v>
      </c>
      <c r="AB1667" s="228" t="str">
        <f t="shared" si="232"/>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1"/>
        <v>0</v>
      </c>
      <c r="AB1668" s="228" t="str">
        <f t="shared" si="232"/>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1"/>
        <v>0</v>
      </c>
      <c r="AB1669" s="228" t="str">
        <f t="shared" si="232"/>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1"/>
        <v>0</v>
      </c>
      <c r="AB1670" s="228" t="str">
        <f t="shared" si="232"/>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1"/>
        <v>0</v>
      </c>
      <c r="AB1671" s="228" t="str">
        <f t="shared" si="232"/>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1"/>
        <v>0</v>
      </c>
      <c r="AB1672" s="228" t="str">
        <f t="shared" si="232"/>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1"/>
        <v>0</v>
      </c>
      <c r="AB1673" s="228" t="str">
        <f t="shared" si="232"/>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1"/>
        <v>0</v>
      </c>
      <c r="AB1674" s="228" t="str">
        <f t="shared" si="232"/>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1"/>
        <v>0</v>
      </c>
      <c r="AB1675" s="228" t="str">
        <f t="shared" si="232"/>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1"/>
        <v>0</v>
      </c>
      <c r="AB1676" s="228" t="str">
        <f t="shared" si="232"/>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1"/>
        <v>0</v>
      </c>
      <c r="AB1677" s="228" t="str">
        <f t="shared" si="232"/>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1"/>
        <v>0</v>
      </c>
      <c r="AB1678" s="228" t="str">
        <f t="shared" si="232"/>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1"/>
        <v>0</v>
      </c>
      <c r="AB1679" s="228" t="str">
        <f t="shared" si="232"/>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1"/>
        <v>0</v>
      </c>
      <c r="AB1680" s="228" t="str">
        <f t="shared" si="232"/>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1"/>
        <v>0</v>
      </c>
      <c r="AB1681" s="228" t="str">
        <f t="shared" si="232"/>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1"/>
        <v>0</v>
      </c>
      <c r="AB1682" s="228" t="str">
        <f t="shared" si="232"/>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1"/>
        <v>0</v>
      </c>
      <c r="AB1683" s="228" t="str">
        <f t="shared" si="232"/>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1"/>
        <v>0</v>
      </c>
      <c r="AB1684" s="228" t="str">
        <f t="shared" si="232"/>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1"/>
        <v>0</v>
      </c>
      <c r="AB1685" s="228" t="str">
        <f t="shared" si="232"/>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1"/>
        <v>0</v>
      </c>
      <c r="AB1686" s="228" t="str">
        <f t="shared" si="232"/>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1"/>
        <v>0</v>
      </c>
      <c r="AB1687" s="228" t="str">
        <f t="shared" si="232"/>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1"/>
        <v>0</v>
      </c>
      <c r="AB1688" s="228" t="str">
        <f t="shared" si="23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1"/>
        <v>0</v>
      </c>
      <c r="AB1689" s="228" t="str">
        <f t="shared" si="23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1"/>
        <v>0</v>
      </c>
      <c r="AB1690" s="228" t="str">
        <f t="shared" si="23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1"/>
        <v>0</v>
      </c>
      <c r="AB1691" s="228" t="str">
        <f t="shared" si="23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3">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4">IF(AND(C1692="Smelter not listed",OR(LEN(D1692)=0,LEN(E1692)=0)),1,0)</f>
        <v>0</v>
      </c>
      <c r="AB1692" s="228" t="str">
        <f t="shared" ref="AB1692:AB1722" si="235">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3"/>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4"/>
        <v>0</v>
      </c>
      <c r="AB1693" s="228" t="str">
        <f t="shared" si="235"/>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3"/>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4"/>
        <v>0</v>
      </c>
      <c r="AB1694" s="228" t="str">
        <f t="shared" si="235"/>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3"/>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4"/>
        <v>0</v>
      </c>
      <c r="AB1695" s="228" t="str">
        <f t="shared" si="235"/>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3"/>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4"/>
        <v>0</v>
      </c>
      <c r="AB1696" s="228" t="str">
        <f t="shared" si="235"/>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4"/>
        <v>0</v>
      </c>
      <c r="AB1697" s="228" t="str">
        <f t="shared" si="235"/>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4"/>
        <v>0</v>
      </c>
      <c r="AB1698" s="228" t="str">
        <f t="shared" si="235"/>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4"/>
        <v>0</v>
      </c>
      <c r="AB1699" s="228" t="str">
        <f t="shared" si="235"/>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4"/>
        <v>0</v>
      </c>
      <c r="AB1700" s="228" t="str">
        <f t="shared" si="235"/>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4"/>
        <v>0</v>
      </c>
      <c r="AB1701" s="228" t="str">
        <f t="shared" si="235"/>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4"/>
        <v>0</v>
      </c>
      <c r="AB1702" s="228" t="str">
        <f t="shared" si="235"/>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4"/>
        <v>0</v>
      </c>
      <c r="AB1703" s="228" t="str">
        <f t="shared" si="235"/>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4"/>
        <v>0</v>
      </c>
      <c r="AB1704" s="228" t="str">
        <f t="shared" si="235"/>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4"/>
        <v>0</v>
      </c>
      <c r="AB1705" s="228" t="str">
        <f t="shared" si="235"/>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4"/>
        <v>0</v>
      </c>
      <c r="AB1706" s="228" t="str">
        <f t="shared" si="235"/>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4"/>
        <v>0</v>
      </c>
      <c r="AB1707" s="228" t="str">
        <f t="shared" si="23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4"/>
        <v>0</v>
      </c>
      <c r="AB1708" s="228" t="str">
        <f t="shared" si="23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4"/>
        <v>0</v>
      </c>
      <c r="AB1709" s="228" t="str">
        <f t="shared" si="23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4"/>
        <v>0</v>
      </c>
      <c r="AB1710" s="228" t="str">
        <f t="shared" si="23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4"/>
        <v>0</v>
      </c>
      <c r="AB1711" s="228" t="str">
        <f t="shared" si="23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4"/>
        <v>0</v>
      </c>
      <c r="AB1712" s="228" t="str">
        <f t="shared" si="23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4"/>
        <v>0</v>
      </c>
      <c r="AB1713" s="228" t="str">
        <f t="shared" si="23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4"/>
        <v>0</v>
      </c>
      <c r="AB1714" s="228" t="str">
        <f t="shared" si="23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4"/>
        <v>0</v>
      </c>
      <c r="AB1715" s="228" t="str">
        <f t="shared" si="23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4"/>
        <v>0</v>
      </c>
      <c r="AB1716" s="228" t="str">
        <f t="shared" si="23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4"/>
        <v>0</v>
      </c>
      <c r="AB1717" s="228" t="str">
        <f t="shared" si="23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4"/>
        <v>0</v>
      </c>
      <c r="AB1718" s="228" t="str">
        <f t="shared" si="23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4"/>
        <v>0</v>
      </c>
      <c r="AB1719" s="228" t="str">
        <f t="shared" si="23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4"/>
        <v>0</v>
      </c>
      <c r="AB1720" s="228" t="str">
        <f t="shared" si="23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4"/>
        <v>0</v>
      </c>
      <c r="AB1721" s="228" t="str">
        <f t="shared" si="23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4"/>
        <v>0</v>
      </c>
      <c r="AB1722" s="228" t="str">
        <f t="shared" si="23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6">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37">IF(AND(C1723="Smelter not listed",OR(LEN(D1723)=0,LEN(E1723)=0)),1,0)</f>
        <v>0</v>
      </c>
      <c r="AB1723" s="228" t="str">
        <f t="shared" ref="AB1723" si="238">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39">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0">IF(AND(C1724="Smelter not listed",OR(LEN(D1724)=0,LEN(E1724)=0)),1,0)</f>
        <v>0</v>
      </c>
      <c r="AB1724" s="228" t="str">
        <f t="shared" ref="AB1724:AB1755" si="241">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9"/>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0"/>
        <v>0</v>
      </c>
      <c r="AB1725" s="228" t="str">
        <f t="shared" si="241"/>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9"/>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0"/>
        <v>0</v>
      </c>
      <c r="AB1726" s="228" t="str">
        <f t="shared" si="241"/>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9"/>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0"/>
        <v>0</v>
      </c>
      <c r="AB1727" s="228" t="str">
        <f t="shared" si="241"/>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9"/>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0"/>
        <v>0</v>
      </c>
      <c r="AB1728" s="228" t="str">
        <f t="shared" si="241"/>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9"/>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0"/>
        <v>0</v>
      </c>
      <c r="AB1729" s="228" t="str">
        <f t="shared" si="241"/>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9"/>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0"/>
        <v>0</v>
      </c>
      <c r="AB1730" s="228" t="str">
        <f t="shared" si="241"/>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0"/>
        <v>0</v>
      </c>
      <c r="AB1731" s="228" t="str">
        <f t="shared" si="241"/>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0"/>
        <v>0</v>
      </c>
      <c r="AB1732" s="228" t="str">
        <f t="shared" si="241"/>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0"/>
        <v>0</v>
      </c>
      <c r="AB1733" s="228" t="str">
        <f t="shared" si="241"/>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0"/>
        <v>0</v>
      </c>
      <c r="AB1734" s="228" t="str">
        <f t="shared" si="241"/>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0"/>
        <v>0</v>
      </c>
      <c r="AB1735" s="228" t="str">
        <f t="shared" si="241"/>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0"/>
        <v>0</v>
      </c>
      <c r="AB1736" s="228" t="str">
        <f t="shared" si="241"/>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0"/>
        <v>0</v>
      </c>
      <c r="AB1737" s="228" t="str">
        <f t="shared" si="241"/>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0"/>
        <v>0</v>
      </c>
      <c r="AB1738" s="228" t="str">
        <f t="shared" si="241"/>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0"/>
        <v>0</v>
      </c>
      <c r="AB1739" s="228" t="str">
        <f t="shared" si="241"/>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0"/>
        <v>0</v>
      </c>
      <c r="AB1740" s="228" t="str">
        <f t="shared" si="241"/>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0"/>
        <v>0</v>
      </c>
      <c r="AB1741" s="228" t="str">
        <f t="shared" si="241"/>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0"/>
        <v>0</v>
      </c>
      <c r="AB1742" s="228" t="str">
        <f t="shared" si="241"/>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0"/>
        <v>0</v>
      </c>
      <c r="AB1743" s="228" t="str">
        <f t="shared" si="241"/>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0"/>
        <v>0</v>
      </c>
      <c r="AB1744" s="228" t="str">
        <f t="shared" si="241"/>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0"/>
        <v>0</v>
      </c>
      <c r="AB1745" s="228" t="str">
        <f t="shared" si="241"/>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0"/>
        <v>0</v>
      </c>
      <c r="AB1746" s="228" t="str">
        <f t="shared" si="241"/>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0"/>
        <v>0</v>
      </c>
      <c r="AB1747" s="228" t="str">
        <f t="shared" si="241"/>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0"/>
        <v>0</v>
      </c>
      <c r="AB1748" s="228" t="str">
        <f t="shared" si="241"/>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0"/>
        <v>0</v>
      </c>
      <c r="AB1749" s="228" t="str">
        <f t="shared" si="241"/>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0"/>
        <v>0</v>
      </c>
      <c r="AB1750" s="228" t="str">
        <f t="shared" si="241"/>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0"/>
        <v>0</v>
      </c>
      <c r="AB1751" s="228" t="str">
        <f t="shared" si="241"/>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0"/>
        <v>0</v>
      </c>
      <c r="AB1752" s="228" t="str">
        <f t="shared" si="24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0"/>
        <v>0</v>
      </c>
      <c r="AB1753" s="228" t="str">
        <f t="shared" si="24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0"/>
        <v>0</v>
      </c>
      <c r="AB1754" s="228" t="str">
        <f t="shared" si="24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0"/>
        <v>0</v>
      </c>
      <c r="AB1755" s="228" t="str">
        <f t="shared" si="24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2">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3">IF(AND(C1756="Smelter not listed",OR(LEN(D1756)=0,LEN(E1756)=0)),1,0)</f>
        <v>0</v>
      </c>
      <c r="AB1756" s="228" t="str">
        <f t="shared" ref="AB1756:AB1786" si="244">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2"/>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3"/>
        <v>0</v>
      </c>
      <c r="AB1757" s="228" t="str">
        <f t="shared" si="244"/>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2"/>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3"/>
        <v>0</v>
      </c>
      <c r="AB1758" s="228" t="str">
        <f t="shared" si="244"/>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2"/>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3"/>
        <v>0</v>
      </c>
      <c r="AB1759" s="228" t="str">
        <f t="shared" si="244"/>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2"/>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3"/>
        <v>0</v>
      </c>
      <c r="AB1760" s="228" t="str">
        <f t="shared" si="244"/>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3"/>
        <v>0</v>
      </c>
      <c r="AB1761" s="228" t="str">
        <f t="shared" si="244"/>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3"/>
        <v>0</v>
      </c>
      <c r="AB1762" s="228" t="str">
        <f t="shared" si="244"/>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3"/>
        <v>0</v>
      </c>
      <c r="AB1763" s="228" t="str">
        <f t="shared" si="244"/>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3"/>
        <v>0</v>
      </c>
      <c r="AB1764" s="228" t="str">
        <f t="shared" si="244"/>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3"/>
        <v>0</v>
      </c>
      <c r="AB1765" s="228" t="str">
        <f t="shared" si="244"/>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3"/>
        <v>0</v>
      </c>
      <c r="AB1766" s="228" t="str">
        <f t="shared" si="244"/>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3"/>
        <v>0</v>
      </c>
      <c r="AB1767" s="228" t="str">
        <f t="shared" si="244"/>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3"/>
        <v>0</v>
      </c>
      <c r="AB1768" s="228" t="str">
        <f t="shared" si="244"/>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3"/>
        <v>0</v>
      </c>
      <c r="AB1769" s="228" t="str">
        <f t="shared" si="244"/>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3"/>
        <v>0</v>
      </c>
      <c r="AB1770" s="228" t="str">
        <f t="shared" si="244"/>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3"/>
        <v>0</v>
      </c>
      <c r="AB1771" s="228" t="str">
        <f t="shared" si="24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3"/>
        <v>0</v>
      </c>
      <c r="AB1772" s="228" t="str">
        <f t="shared" si="24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3"/>
        <v>0</v>
      </c>
      <c r="AB1773" s="228" t="str">
        <f t="shared" si="24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3"/>
        <v>0</v>
      </c>
      <c r="AB1774" s="228" t="str">
        <f t="shared" si="24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3"/>
        <v>0</v>
      </c>
      <c r="AB1775" s="228" t="str">
        <f t="shared" si="24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3"/>
        <v>0</v>
      </c>
      <c r="AB1776" s="228" t="str">
        <f t="shared" si="24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3"/>
        <v>0</v>
      </c>
      <c r="AB1777" s="228" t="str">
        <f t="shared" si="24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3"/>
        <v>0</v>
      </c>
      <c r="AB1778" s="228" t="str">
        <f t="shared" si="24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3"/>
        <v>0</v>
      </c>
      <c r="AB1779" s="228" t="str">
        <f t="shared" si="24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3"/>
        <v>0</v>
      </c>
      <c r="AB1780" s="228" t="str">
        <f t="shared" si="24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3"/>
        <v>0</v>
      </c>
      <c r="AB1781" s="228" t="str">
        <f t="shared" si="24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3"/>
        <v>0</v>
      </c>
      <c r="AB1782" s="228" t="str">
        <f t="shared" si="24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3"/>
        <v>0</v>
      </c>
      <c r="AB1783" s="228" t="str">
        <f t="shared" si="24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3"/>
        <v>0</v>
      </c>
      <c r="AB1784" s="228" t="str">
        <f t="shared" si="24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3"/>
        <v>0</v>
      </c>
      <c r="AB1785" s="228" t="str">
        <f t="shared" si="24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3"/>
        <v>0</v>
      </c>
      <c r="AB1786" s="228" t="str">
        <f t="shared" si="24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5">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6">IF(AND(C1787="Smelter not listed",OR(LEN(D1787)=0,LEN(E1787)=0)),1,0)</f>
        <v>0</v>
      </c>
      <c r="AB1787" s="228" t="str">
        <f t="shared" ref="AB1787" si="247">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48">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49">IF(AND(C1788="Smelter not listed",OR(LEN(D1788)=0,LEN(E1788)=0)),1,0)</f>
        <v>0</v>
      </c>
      <c r="AB1788" s="228" t="str">
        <f t="shared" ref="AB1788:AB1819" si="250">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9"/>
        <v>0</v>
      </c>
      <c r="AB1789" s="228" t="str">
        <f t="shared" si="250"/>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9"/>
        <v>0</v>
      </c>
      <c r="AB1790" s="228" t="str">
        <f t="shared" si="250"/>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9"/>
        <v>0</v>
      </c>
      <c r="AB1791" s="228" t="str">
        <f t="shared" si="250"/>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9"/>
        <v>0</v>
      </c>
      <c r="AB1792" s="228" t="str">
        <f t="shared" si="250"/>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9"/>
        <v>0</v>
      </c>
      <c r="AB1793" s="228" t="str">
        <f t="shared" si="250"/>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9"/>
        <v>0</v>
      </c>
      <c r="AB1794" s="228" t="str">
        <f t="shared" si="250"/>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9"/>
        <v>0</v>
      </c>
      <c r="AB1795" s="228" t="str">
        <f t="shared" si="250"/>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9"/>
        <v>0</v>
      </c>
      <c r="AB1796" s="228" t="str">
        <f t="shared" si="250"/>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9"/>
        <v>0</v>
      </c>
      <c r="AB1797" s="228" t="str">
        <f t="shared" si="250"/>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49"/>
        <v>0</v>
      </c>
      <c r="AB1798" s="228" t="str">
        <f t="shared" si="250"/>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9"/>
        <v>0</v>
      </c>
      <c r="AB1799" s="228" t="str">
        <f t="shared" si="250"/>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9"/>
        <v>0</v>
      </c>
      <c r="AB1800" s="228" t="str">
        <f t="shared" si="25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9"/>
        <v>0</v>
      </c>
      <c r="AB1801" s="228" t="str">
        <f t="shared" si="25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9"/>
        <v>0</v>
      </c>
      <c r="AB1802" s="228" t="str">
        <f t="shared" si="25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9"/>
        <v>0</v>
      </c>
      <c r="AB1803" s="228" t="str">
        <f t="shared" si="25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49"/>
        <v>0</v>
      </c>
      <c r="AB1804" s="228" t="str">
        <f t="shared" si="25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9"/>
        <v>0</v>
      </c>
      <c r="AB1805" s="228" t="str">
        <f t="shared" si="25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9"/>
        <v>0</v>
      </c>
      <c r="AB1806" s="228" t="str">
        <f t="shared" si="25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9"/>
        <v>0</v>
      </c>
      <c r="AB1807" s="228" t="str">
        <f t="shared" si="25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9"/>
        <v>0</v>
      </c>
      <c r="AB1808" s="228" t="str">
        <f t="shared" si="25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9"/>
        <v>0</v>
      </c>
      <c r="AB1809" s="228" t="str">
        <f t="shared" si="25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49"/>
        <v>0</v>
      </c>
      <c r="AB1810" s="228" t="str">
        <f t="shared" si="25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49"/>
        <v>0</v>
      </c>
      <c r="AB1811" s="228" t="str">
        <f t="shared" si="25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49"/>
        <v>0</v>
      </c>
      <c r="AB1812" s="228" t="str">
        <f t="shared" si="25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49"/>
        <v>0</v>
      </c>
      <c r="AB1813" s="228" t="str">
        <f t="shared" si="25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49"/>
        <v>0</v>
      </c>
      <c r="AB1814" s="228" t="str">
        <f t="shared" si="250"/>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49"/>
        <v>0</v>
      </c>
      <c r="AB1815" s="228" t="str">
        <f t="shared" si="25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49"/>
        <v>0</v>
      </c>
      <c r="AB1816" s="228" t="str">
        <f t="shared" si="25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49"/>
        <v>0</v>
      </c>
      <c r="AB1817" s="228" t="str">
        <f t="shared" si="25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9"/>
        <v>0</v>
      </c>
      <c r="AB1818" s="228" t="str">
        <f t="shared" si="25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9"/>
        <v>0</v>
      </c>
      <c r="AB1819" s="228" t="str">
        <f t="shared" si="25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1">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2">IF(AND(C1820="Smelter not listed",OR(LEN(D1820)=0,LEN(E1820)=0)),1,0)</f>
        <v>0</v>
      </c>
      <c r="AB1820" s="228" t="str">
        <f t="shared" ref="AB1820:AB1850" si="253">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2"/>
        <v>0</v>
      </c>
      <c r="AB1821" s="228" t="str">
        <f t="shared" si="253"/>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2"/>
        <v>0</v>
      </c>
      <c r="AB1822" s="228" t="str">
        <f t="shared" si="253"/>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2"/>
        <v>0</v>
      </c>
      <c r="AB1823" s="228" t="str">
        <f t="shared" si="253"/>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2"/>
        <v>0</v>
      </c>
      <c r="AB1824" s="228" t="str">
        <f t="shared" si="253"/>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2"/>
        <v>0</v>
      </c>
      <c r="AB1825" s="228" t="str">
        <f t="shared" si="253"/>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2"/>
        <v>0</v>
      </c>
      <c r="AB1826" s="228" t="str">
        <f t="shared" si="253"/>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2"/>
        <v>0</v>
      </c>
      <c r="AB1827" s="228" t="str">
        <f t="shared" si="253"/>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2"/>
        <v>0</v>
      </c>
      <c r="AB1828" s="228" t="str">
        <f t="shared" si="253"/>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2"/>
        <v>0</v>
      </c>
      <c r="AB1829" s="228" t="str">
        <f t="shared" si="253"/>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2"/>
        <v>0</v>
      </c>
      <c r="AB1830" s="228" t="str">
        <f t="shared" si="253"/>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2"/>
        <v>0</v>
      </c>
      <c r="AB1831" s="228" t="str">
        <f t="shared" si="253"/>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2"/>
        <v>0</v>
      </c>
      <c r="AB1832" s="228" t="str">
        <f t="shared" si="25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2"/>
        <v>0</v>
      </c>
      <c r="AB1833" s="228" t="str">
        <f t="shared" si="25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2"/>
        <v>0</v>
      </c>
      <c r="AB1834" s="228" t="str">
        <f t="shared" si="25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2"/>
        <v>0</v>
      </c>
      <c r="AB1835" s="228" t="str">
        <f t="shared" si="25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2"/>
        <v>0</v>
      </c>
      <c r="AB1836" s="228" t="str">
        <f t="shared" si="25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2"/>
        <v>0</v>
      </c>
      <c r="AB1837" s="228" t="str">
        <f t="shared" si="25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2"/>
        <v>0</v>
      </c>
      <c r="AB1838" s="228" t="str">
        <f t="shared" si="25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2"/>
        <v>0</v>
      </c>
      <c r="AB1839" s="228" t="str">
        <f t="shared" si="25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2"/>
        <v>0</v>
      </c>
      <c r="AB1840" s="228" t="str">
        <f t="shared" si="25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2"/>
        <v>0</v>
      </c>
      <c r="AB1841" s="228" t="str">
        <f t="shared" si="25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2"/>
        <v>0</v>
      </c>
      <c r="AB1842" s="228" t="str">
        <f t="shared" si="25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2"/>
        <v>0</v>
      </c>
      <c r="AB1843" s="228" t="str">
        <f t="shared" si="25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2"/>
        <v>0</v>
      </c>
      <c r="AB1844" s="228" t="str">
        <f t="shared" si="25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2"/>
        <v>0</v>
      </c>
      <c r="AB1845" s="228" t="str">
        <f t="shared" si="25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2"/>
        <v>0</v>
      </c>
      <c r="AB1846" s="228" t="str">
        <f t="shared" si="25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2"/>
        <v>0</v>
      </c>
      <c r="AB1847" s="228" t="str">
        <f t="shared" si="25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2"/>
        <v>0</v>
      </c>
      <c r="AB1848" s="228" t="str">
        <f t="shared" si="25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2"/>
        <v>0</v>
      </c>
      <c r="AB1849" s="228" t="str">
        <f t="shared" si="25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2"/>
        <v>0</v>
      </c>
      <c r="AB1850" s="228" t="str">
        <f t="shared" si="25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4">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5">IF(AND(C1851="Smelter not listed",OR(LEN(D1851)=0,LEN(E1851)=0)),1,0)</f>
        <v>0</v>
      </c>
      <c r="AB1851" s="228" t="str">
        <f t="shared" ref="AB1851" si="256">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57">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58">IF(AND(C1852="Smelter not listed",OR(LEN(D1852)=0,LEN(E1852)=0)),1,0)</f>
        <v>0</v>
      </c>
      <c r="AB1852" s="228" t="str">
        <f t="shared" ref="AB1852:AB1883" si="259">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7"/>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8"/>
        <v>0</v>
      </c>
      <c r="AB1853" s="228" t="str">
        <f t="shared" si="259"/>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7"/>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8"/>
        <v>0</v>
      </c>
      <c r="AB1854" s="228" t="str">
        <f t="shared" si="259"/>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7"/>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8"/>
        <v>0</v>
      </c>
      <c r="AB1855" s="228" t="str">
        <f t="shared" si="259"/>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7"/>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8"/>
        <v>0</v>
      </c>
      <c r="AB1856" s="228" t="str">
        <f t="shared" si="259"/>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7"/>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8"/>
        <v>0</v>
      </c>
      <c r="AB1857" s="228" t="str">
        <f t="shared" si="259"/>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7"/>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8"/>
        <v>0</v>
      </c>
      <c r="AB1858" s="228" t="str">
        <f t="shared" si="259"/>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8"/>
        <v>0</v>
      </c>
      <c r="AB1859" s="228" t="str">
        <f t="shared" si="259"/>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8"/>
        <v>0</v>
      </c>
      <c r="AB1860" s="228" t="str">
        <f t="shared" si="259"/>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8"/>
        <v>0</v>
      </c>
      <c r="AB1861" s="228" t="str">
        <f t="shared" si="259"/>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8"/>
        <v>0</v>
      </c>
      <c r="AB1862" s="228" t="str">
        <f t="shared" si="259"/>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8"/>
        <v>0</v>
      </c>
      <c r="AB1863" s="228" t="str">
        <f t="shared" si="259"/>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8"/>
        <v>0</v>
      </c>
      <c r="AB1864" s="228" t="str">
        <f t="shared" si="259"/>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8"/>
        <v>0</v>
      </c>
      <c r="AB1865" s="228" t="str">
        <f t="shared" si="259"/>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8"/>
        <v>0</v>
      </c>
      <c r="AB1866" s="228" t="str">
        <f t="shared" si="259"/>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8"/>
        <v>0</v>
      </c>
      <c r="AB1867" s="228" t="str">
        <f t="shared" si="259"/>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8"/>
        <v>0</v>
      </c>
      <c r="AB1868" s="228" t="str">
        <f t="shared" si="259"/>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8"/>
        <v>0</v>
      </c>
      <c r="AB1869" s="228" t="str">
        <f t="shared" si="259"/>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8"/>
        <v>0</v>
      </c>
      <c r="AB1870" s="228" t="str">
        <f t="shared" si="259"/>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8"/>
        <v>0</v>
      </c>
      <c r="AB1871" s="228" t="str">
        <f t="shared" si="259"/>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8"/>
        <v>0</v>
      </c>
      <c r="AB1872" s="228" t="str">
        <f t="shared" si="259"/>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8"/>
        <v>0</v>
      </c>
      <c r="AB1873" s="228" t="str">
        <f t="shared" si="259"/>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8"/>
        <v>0</v>
      </c>
      <c r="AB1874" s="228" t="str">
        <f t="shared" si="259"/>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8"/>
        <v>0</v>
      </c>
      <c r="AB1875" s="228" t="str">
        <f t="shared" si="259"/>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8"/>
        <v>0</v>
      </c>
      <c r="AB1876" s="228" t="str">
        <f t="shared" si="259"/>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8"/>
        <v>0</v>
      </c>
      <c r="AB1877" s="228" t="str">
        <f t="shared" si="259"/>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8"/>
        <v>0</v>
      </c>
      <c r="AB1878" s="228" t="str">
        <f t="shared" si="259"/>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8"/>
        <v>0</v>
      </c>
      <c r="AB1879" s="228" t="str">
        <f t="shared" si="259"/>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8"/>
        <v>0</v>
      </c>
      <c r="AB1880" s="228" t="str">
        <f t="shared" si="25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8"/>
        <v>0</v>
      </c>
      <c r="AB1881" s="228" t="str">
        <f t="shared" si="25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8"/>
        <v>0</v>
      </c>
      <c r="AB1882" s="228" t="str">
        <f t="shared" si="25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8"/>
        <v>0</v>
      </c>
      <c r="AB1883" s="228" t="str">
        <f t="shared" si="25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0">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1">IF(AND(C1884="Smelter not listed",OR(LEN(D1884)=0,LEN(E1884)=0)),1,0)</f>
        <v>0</v>
      </c>
      <c r="AB1884" s="228" t="str">
        <f t="shared" ref="AB1884:AB1914" si="262">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0"/>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1"/>
        <v>0</v>
      </c>
      <c r="AB1885" s="228" t="str">
        <f t="shared" si="262"/>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0"/>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1"/>
        <v>0</v>
      </c>
      <c r="AB1886" s="228" t="str">
        <f t="shared" si="262"/>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0"/>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1"/>
        <v>0</v>
      </c>
      <c r="AB1887" s="228" t="str">
        <f t="shared" si="262"/>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0"/>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1"/>
        <v>0</v>
      </c>
      <c r="AB1888" s="228" t="str">
        <f t="shared" si="262"/>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1"/>
        <v>0</v>
      </c>
      <c r="AB1889" s="228" t="str">
        <f t="shared" si="262"/>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1"/>
        <v>0</v>
      </c>
      <c r="AB1890" s="228" t="str">
        <f t="shared" si="262"/>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1"/>
        <v>0</v>
      </c>
      <c r="AB1891" s="228" t="str">
        <f t="shared" si="262"/>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1"/>
        <v>0</v>
      </c>
      <c r="AB1892" s="228" t="str">
        <f t="shared" si="262"/>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1"/>
        <v>0</v>
      </c>
      <c r="AB1893" s="228" t="str">
        <f t="shared" si="262"/>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1"/>
        <v>0</v>
      </c>
      <c r="AB1894" s="228" t="str">
        <f t="shared" si="262"/>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1"/>
        <v>0</v>
      </c>
      <c r="AB1895" s="228" t="str">
        <f t="shared" si="262"/>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1"/>
        <v>0</v>
      </c>
      <c r="AB1896" s="228" t="str">
        <f t="shared" si="262"/>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1"/>
        <v>0</v>
      </c>
      <c r="AB1897" s="228" t="str">
        <f t="shared" si="262"/>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1"/>
        <v>0</v>
      </c>
      <c r="AB1898" s="228" t="str">
        <f t="shared" si="262"/>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1"/>
        <v>0</v>
      </c>
      <c r="AB1899" s="228" t="str">
        <f t="shared" si="26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1"/>
        <v>0</v>
      </c>
      <c r="AB1900" s="228" t="str">
        <f t="shared" si="26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1"/>
        <v>0</v>
      </c>
      <c r="AB1901" s="228" t="str">
        <f t="shared" si="26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1"/>
        <v>0</v>
      </c>
      <c r="AB1902" s="228" t="str">
        <f t="shared" si="26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1"/>
        <v>0</v>
      </c>
      <c r="AB1903" s="228" t="str">
        <f t="shared" si="26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1"/>
        <v>0</v>
      </c>
      <c r="AB1904" s="228" t="str">
        <f t="shared" si="26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1"/>
        <v>0</v>
      </c>
      <c r="AB1905" s="228" t="str">
        <f t="shared" si="26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1"/>
        <v>0</v>
      </c>
      <c r="AB1906" s="228" t="str">
        <f t="shared" si="26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1"/>
        <v>0</v>
      </c>
      <c r="AB1907" s="228" t="str">
        <f t="shared" si="26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1"/>
        <v>0</v>
      </c>
      <c r="AB1908" s="228" t="str">
        <f t="shared" si="26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1"/>
        <v>0</v>
      </c>
      <c r="AB1909" s="228" t="str">
        <f t="shared" si="26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1"/>
        <v>0</v>
      </c>
      <c r="AB1910" s="228" t="str">
        <f t="shared" si="26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1"/>
        <v>0</v>
      </c>
      <c r="AB1911" s="228" t="str">
        <f t="shared" si="26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1"/>
        <v>0</v>
      </c>
      <c r="AB1912" s="228" t="str">
        <f t="shared" si="26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1"/>
        <v>0</v>
      </c>
      <c r="AB1913" s="228" t="str">
        <f t="shared" si="26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1"/>
        <v>0</v>
      </c>
      <c r="AB1914" s="228" t="str">
        <f t="shared" si="26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3">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4">IF(AND(C1915="Smelter not listed",OR(LEN(D1915)=0,LEN(E1915)=0)),1,0)</f>
        <v>0</v>
      </c>
      <c r="AB1915" s="228" t="str">
        <f t="shared" ref="AB1915" si="265">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6">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67">IF(AND(C1916="Smelter not listed",OR(LEN(D1916)=0,LEN(E1916)=0)),1,0)</f>
        <v>0</v>
      </c>
      <c r="AB1916" s="228" t="str">
        <f t="shared" ref="AB1916:AB1947" si="268">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6"/>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7"/>
        <v>0</v>
      </c>
      <c r="AB1917" s="228" t="str">
        <f t="shared" si="268"/>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6"/>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7"/>
        <v>0</v>
      </c>
      <c r="AB1918" s="228" t="str">
        <f t="shared" si="268"/>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6"/>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7"/>
        <v>0</v>
      </c>
      <c r="AB1919" s="228" t="str">
        <f t="shared" si="268"/>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6"/>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7"/>
        <v>0</v>
      </c>
      <c r="AB1920" s="228" t="str">
        <f t="shared" si="268"/>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6"/>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7"/>
        <v>0</v>
      </c>
      <c r="AB1921" s="228" t="str">
        <f t="shared" si="268"/>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6"/>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7"/>
        <v>0</v>
      </c>
      <c r="AB1922" s="228" t="str">
        <f t="shared" si="268"/>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7"/>
        <v>0</v>
      </c>
      <c r="AB1923" s="228" t="str">
        <f t="shared" si="268"/>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7"/>
        <v>0</v>
      </c>
      <c r="AB1924" s="228" t="str">
        <f t="shared" si="268"/>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7"/>
        <v>0</v>
      </c>
      <c r="AB1925" s="228" t="str">
        <f t="shared" si="268"/>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7"/>
        <v>0</v>
      </c>
      <c r="AB1926" s="228" t="str">
        <f t="shared" si="268"/>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7"/>
        <v>0</v>
      </c>
      <c r="AB1927" s="228" t="str">
        <f t="shared" si="268"/>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7"/>
        <v>0</v>
      </c>
      <c r="AB1928" s="228" t="str">
        <f t="shared" si="268"/>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7"/>
        <v>0</v>
      </c>
      <c r="AB1929" s="228" t="str">
        <f t="shared" si="268"/>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7"/>
        <v>0</v>
      </c>
      <c r="AB1930" s="228" t="str">
        <f t="shared" si="268"/>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7"/>
        <v>0</v>
      </c>
      <c r="AB1931" s="228" t="str">
        <f t="shared" si="268"/>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7"/>
        <v>0</v>
      </c>
      <c r="AB1932" s="228" t="str">
        <f t="shared" si="268"/>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7"/>
        <v>0</v>
      </c>
      <c r="AB1933" s="228" t="str">
        <f t="shared" si="268"/>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7"/>
        <v>0</v>
      </c>
      <c r="AB1934" s="228" t="str">
        <f t="shared" si="268"/>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7"/>
        <v>0</v>
      </c>
      <c r="AB1935" s="228" t="str">
        <f t="shared" si="268"/>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7"/>
        <v>0</v>
      </c>
      <c r="AB1936" s="228" t="str">
        <f t="shared" si="268"/>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7"/>
        <v>0</v>
      </c>
      <c r="AB1937" s="228" t="str">
        <f t="shared" si="268"/>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7"/>
        <v>0</v>
      </c>
      <c r="AB1938" s="228" t="str">
        <f t="shared" si="268"/>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7"/>
        <v>0</v>
      </c>
      <c r="AB1939" s="228" t="str">
        <f t="shared" si="268"/>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7"/>
        <v>0</v>
      </c>
      <c r="AB1940" s="228" t="str">
        <f t="shared" si="268"/>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7"/>
        <v>0</v>
      </c>
      <c r="AB1941" s="228" t="str">
        <f t="shared" si="268"/>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7"/>
        <v>0</v>
      </c>
      <c r="AB1942" s="228" t="str">
        <f t="shared" si="268"/>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7"/>
        <v>0</v>
      </c>
      <c r="AB1943" s="228" t="str">
        <f t="shared" si="268"/>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7"/>
        <v>0</v>
      </c>
      <c r="AB1944" s="228" t="str">
        <f t="shared" si="26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7"/>
        <v>0</v>
      </c>
      <c r="AB1945" s="228" t="str">
        <f t="shared" si="26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7"/>
        <v>0</v>
      </c>
      <c r="AB1946" s="228" t="str">
        <f t="shared" si="26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7"/>
        <v>0</v>
      </c>
      <c r="AB1947" s="228" t="str">
        <f t="shared" si="26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69">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0">IF(AND(C1948="Smelter not listed",OR(LEN(D1948)=0,LEN(E1948)=0)),1,0)</f>
        <v>0</v>
      </c>
      <c r="AB1948" s="228" t="str">
        <f t="shared" ref="AB1948:AB1978" si="271">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9"/>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0"/>
        <v>0</v>
      </c>
      <c r="AB1949" s="228" t="str">
        <f t="shared" si="271"/>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9"/>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0"/>
        <v>0</v>
      </c>
      <c r="AB1950" s="228" t="str">
        <f t="shared" si="271"/>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9"/>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0"/>
        <v>0</v>
      </c>
      <c r="AB1951" s="228" t="str">
        <f t="shared" si="271"/>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9"/>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0"/>
        <v>0</v>
      </c>
      <c r="AB1952" s="228" t="str">
        <f t="shared" si="271"/>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0"/>
        <v>0</v>
      </c>
      <c r="AB1953" s="228" t="str">
        <f t="shared" si="271"/>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0"/>
        <v>0</v>
      </c>
      <c r="AB1954" s="228" t="str">
        <f t="shared" si="271"/>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0"/>
        <v>0</v>
      </c>
      <c r="AB1955" s="228" t="str">
        <f t="shared" si="271"/>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0"/>
        <v>0</v>
      </c>
      <c r="AB1956" s="228" t="str">
        <f t="shared" si="271"/>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0"/>
        <v>0</v>
      </c>
      <c r="AB1957" s="228" t="str">
        <f t="shared" si="271"/>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0"/>
        <v>0</v>
      </c>
      <c r="AB1958" s="228" t="str">
        <f t="shared" si="271"/>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0"/>
        <v>0</v>
      </c>
      <c r="AB1959" s="228" t="str">
        <f t="shared" si="271"/>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0"/>
        <v>0</v>
      </c>
      <c r="AB1960" s="228" t="str">
        <f t="shared" si="271"/>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0"/>
        <v>0</v>
      </c>
      <c r="AB1961" s="228" t="str">
        <f t="shared" si="271"/>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0"/>
        <v>0</v>
      </c>
      <c r="AB1962" s="228" t="str">
        <f t="shared" si="271"/>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0"/>
        <v>0</v>
      </c>
      <c r="AB1963" s="228" t="str">
        <f t="shared" si="27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0"/>
        <v>0</v>
      </c>
      <c r="AB1964" s="228" t="str">
        <f t="shared" si="27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0"/>
        <v>0</v>
      </c>
      <c r="AB1965" s="228" t="str">
        <f t="shared" si="27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0"/>
        <v>0</v>
      </c>
      <c r="AB1966" s="228" t="str">
        <f t="shared" si="27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0"/>
        <v>0</v>
      </c>
      <c r="AB1967" s="228" t="str">
        <f t="shared" si="27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0"/>
        <v>0</v>
      </c>
      <c r="AB1968" s="228" t="str">
        <f t="shared" si="27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0"/>
        <v>0</v>
      </c>
      <c r="AB1969" s="228" t="str">
        <f t="shared" si="27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6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0"/>
        <v>0</v>
      </c>
      <c r="AB1970" s="228" t="str">
        <f t="shared" si="27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6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0"/>
        <v>0</v>
      </c>
      <c r="AB1971" s="228" t="str">
        <f t="shared" si="27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6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0"/>
        <v>0</v>
      </c>
      <c r="AB1972" s="228" t="str">
        <f t="shared" si="27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0"/>
        <v>0</v>
      </c>
      <c r="AB1973" s="228" t="str">
        <f t="shared" si="27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0"/>
        <v>0</v>
      </c>
      <c r="AB1974" s="228" t="str">
        <f t="shared" si="27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0"/>
        <v>0</v>
      </c>
      <c r="AB1975" s="228" t="str">
        <f t="shared" si="27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0"/>
        <v>0</v>
      </c>
      <c r="AB1976" s="228" t="str">
        <f t="shared" si="27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0"/>
        <v>0</v>
      </c>
      <c r="AB1977" s="228" t="str">
        <f t="shared" si="27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0"/>
        <v>0</v>
      </c>
      <c r="AB1978" s="228" t="str">
        <f t="shared" si="27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2">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3">IF(AND(C1979="Smelter not listed",OR(LEN(D1979)=0,LEN(E1979)=0)),1,0)</f>
        <v>0</v>
      </c>
      <c r="AB1979" s="228" t="str">
        <f t="shared" ref="AB1979" si="274">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5">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6">IF(AND(C1980="Smelter not listed",OR(LEN(D1980)=0,LEN(E1980)=0)),1,0)</f>
        <v>0</v>
      </c>
      <c r="AB1980" s="228" t="str">
        <f t="shared" ref="AB1980:AB2011" si="277">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5"/>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6"/>
        <v>0</v>
      </c>
      <c r="AB1981" s="228" t="str">
        <f t="shared" si="277"/>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5"/>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6"/>
        <v>0</v>
      </c>
      <c r="AB1982" s="228" t="str">
        <f t="shared" si="277"/>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5"/>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6"/>
        <v>0</v>
      </c>
      <c r="AB1983" s="228" t="str">
        <f t="shared" si="277"/>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5"/>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6"/>
        <v>0</v>
      </c>
      <c r="AB1984" s="228" t="str">
        <f t="shared" si="277"/>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5"/>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6"/>
        <v>0</v>
      </c>
      <c r="AB1985" s="228" t="str">
        <f t="shared" si="277"/>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5"/>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6"/>
        <v>0</v>
      </c>
      <c r="AB1986" s="228" t="str">
        <f t="shared" si="277"/>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6"/>
        <v>0</v>
      </c>
      <c r="AB1987" s="228" t="str">
        <f t="shared" si="277"/>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6"/>
        <v>0</v>
      </c>
      <c r="AB1988" s="228" t="str">
        <f t="shared" si="277"/>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6"/>
        <v>0</v>
      </c>
      <c r="AB1989" s="228" t="str">
        <f t="shared" si="277"/>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6"/>
        <v>0</v>
      </c>
      <c r="AB1990" s="228" t="str">
        <f t="shared" si="277"/>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6"/>
        <v>0</v>
      </c>
      <c r="AB1991" s="228" t="str">
        <f t="shared" si="277"/>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6"/>
        <v>0</v>
      </c>
      <c r="AB1992" s="228" t="str">
        <f t="shared" si="277"/>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6"/>
        <v>0</v>
      </c>
      <c r="AB1993" s="228" t="str">
        <f t="shared" si="277"/>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6"/>
        <v>0</v>
      </c>
      <c r="AB1994" s="228" t="str">
        <f t="shared" si="277"/>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6"/>
        <v>0</v>
      </c>
      <c r="AB1995" s="228" t="str">
        <f t="shared" si="277"/>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6"/>
        <v>0</v>
      </c>
      <c r="AB1996" s="228" t="str">
        <f t="shared" si="277"/>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6"/>
        <v>0</v>
      </c>
      <c r="AB1997" s="228" t="str">
        <f t="shared" si="277"/>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6"/>
        <v>0</v>
      </c>
      <c r="AB1998" s="228" t="str">
        <f t="shared" si="277"/>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6"/>
        <v>0</v>
      </c>
      <c r="AB1999" s="228" t="str">
        <f t="shared" si="277"/>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6"/>
        <v>0</v>
      </c>
      <c r="AB2000" s="228" t="str">
        <f t="shared" si="277"/>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6"/>
        <v>0</v>
      </c>
      <c r="AB2001" s="228" t="str">
        <f t="shared" si="277"/>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6"/>
        <v>0</v>
      </c>
      <c r="AB2002" s="228" t="str">
        <f t="shared" si="277"/>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6"/>
        <v>0</v>
      </c>
      <c r="AB2003" s="228" t="str">
        <f t="shared" si="277"/>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6"/>
        <v>0</v>
      </c>
      <c r="AB2004" s="228" t="str">
        <f t="shared" si="277"/>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6"/>
        <v>0</v>
      </c>
      <c r="AB2005" s="228" t="str">
        <f t="shared" si="277"/>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6"/>
        <v>0</v>
      </c>
      <c r="AB2006" s="228" t="str">
        <f t="shared" si="277"/>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6"/>
        <v>0</v>
      </c>
      <c r="AB2007" s="228" t="str">
        <f t="shared" si="277"/>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6"/>
        <v>0</v>
      </c>
      <c r="AB2008" s="228" t="str">
        <f t="shared" si="27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6"/>
        <v>0</v>
      </c>
      <c r="AB2009" s="228" t="str">
        <f t="shared" si="27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6"/>
        <v>0</v>
      </c>
      <c r="AB2010" s="228" t="str">
        <f t="shared" si="27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6"/>
        <v>0</v>
      </c>
      <c r="AB2011" s="228" t="str">
        <f t="shared" si="27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78">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79">IF(AND(C2012="Smelter not listed",OR(LEN(D2012)=0,LEN(E2012)=0)),1,0)</f>
        <v>0</v>
      </c>
      <c r="AB2012" s="228" t="str">
        <f t="shared" ref="AB2012:AB2042" si="280">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8"/>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9"/>
        <v>0</v>
      </c>
      <c r="AB2013" s="228" t="str">
        <f t="shared" si="280"/>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8"/>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9"/>
        <v>0</v>
      </c>
      <c r="AB2014" s="228" t="str">
        <f t="shared" si="280"/>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8"/>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9"/>
        <v>0</v>
      </c>
      <c r="AB2015" s="228" t="str">
        <f t="shared" si="280"/>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8"/>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9"/>
        <v>0</v>
      </c>
      <c r="AB2016" s="228" t="str">
        <f t="shared" si="280"/>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9"/>
        <v>0</v>
      </c>
      <c r="AB2017" s="228" t="str">
        <f t="shared" si="280"/>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9"/>
        <v>0</v>
      </c>
      <c r="AB2018" s="228" t="str">
        <f t="shared" si="280"/>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9"/>
        <v>0</v>
      </c>
      <c r="AB2019" s="228" t="str">
        <f t="shared" si="280"/>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9"/>
        <v>0</v>
      </c>
      <c r="AB2020" s="228" t="str">
        <f t="shared" si="280"/>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79"/>
        <v>0</v>
      </c>
      <c r="AB2021" s="228" t="str">
        <f t="shared" si="280"/>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79"/>
        <v>0</v>
      </c>
      <c r="AB2022" s="228" t="str">
        <f t="shared" si="280"/>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9"/>
        <v>0</v>
      </c>
      <c r="AB2023" s="228" t="str">
        <f t="shared" si="280"/>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9"/>
        <v>0</v>
      </c>
      <c r="AB2024" s="228" t="str">
        <f t="shared" si="280"/>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9"/>
        <v>0</v>
      </c>
      <c r="AB2025" s="228" t="str">
        <f t="shared" si="280"/>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9"/>
        <v>0</v>
      </c>
      <c r="AB2026" s="228" t="str">
        <f t="shared" si="280"/>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79"/>
        <v>0</v>
      </c>
      <c r="AB2027" s="228" t="str">
        <f t="shared" si="28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79"/>
        <v>0</v>
      </c>
      <c r="AB2028" s="228" t="str">
        <f t="shared" si="28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79"/>
        <v>0</v>
      </c>
      <c r="AB2029" s="228" t="str">
        <f t="shared" si="28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79"/>
        <v>0</v>
      </c>
      <c r="AB2030" s="228" t="str">
        <f t="shared" si="28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79"/>
        <v>0</v>
      </c>
      <c r="AB2031" s="228" t="str">
        <f t="shared" si="28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79"/>
        <v>0</v>
      </c>
      <c r="AB2032" s="228" t="str">
        <f t="shared" si="28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79"/>
        <v>0</v>
      </c>
      <c r="AB2033" s="228" t="str">
        <f t="shared" si="28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79"/>
        <v>0</v>
      </c>
      <c r="AB2034" s="228" t="str">
        <f t="shared" si="28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79"/>
        <v>0</v>
      </c>
      <c r="AB2035" s="228" t="str">
        <f t="shared" si="28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79"/>
        <v>0</v>
      </c>
      <c r="AB2036" s="228" t="str">
        <f t="shared" si="28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79"/>
        <v>0</v>
      </c>
      <c r="AB2037" s="228" t="str">
        <f t="shared" si="28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79"/>
        <v>0</v>
      </c>
      <c r="AB2038" s="228" t="str">
        <f t="shared" si="28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79"/>
        <v>0</v>
      </c>
      <c r="AB2039" s="228" t="str">
        <f t="shared" si="28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79"/>
        <v>0</v>
      </c>
      <c r="AB2040" s="228" t="str">
        <f t="shared" si="28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79"/>
        <v>0</v>
      </c>
      <c r="AB2041" s="228" t="str">
        <f t="shared" si="28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79"/>
        <v>0</v>
      </c>
      <c r="AB2042" s="228" t="str">
        <f t="shared" si="28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1">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2">IF(AND(C2043="Smelter not listed",OR(LEN(D2043)=0,LEN(E2043)=0)),1,0)</f>
        <v>0</v>
      </c>
      <c r="AB2043" s="228" t="str">
        <f t="shared" ref="AB2043" si="283">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4">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5">IF(AND(C2044="Smelter not listed",OR(LEN(D2044)=0,LEN(E2044)=0)),1,0)</f>
        <v>0</v>
      </c>
      <c r="AB2044" s="228" t="str">
        <f t="shared" ref="AB2044:AB2075" si="286">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4"/>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5"/>
        <v>0</v>
      </c>
      <c r="AB2045" s="228" t="str">
        <f t="shared" si="286"/>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4"/>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5"/>
        <v>0</v>
      </c>
      <c r="AB2046" s="228" t="str">
        <f t="shared" si="286"/>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4"/>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5"/>
        <v>0</v>
      </c>
      <c r="AB2047" s="228" t="str">
        <f t="shared" si="286"/>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4"/>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5"/>
        <v>0</v>
      </c>
      <c r="AB2048" s="228" t="str">
        <f t="shared" si="286"/>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4"/>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5"/>
        <v>0</v>
      </c>
      <c r="AB2049" s="228" t="str">
        <f t="shared" si="286"/>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4"/>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5"/>
        <v>0</v>
      </c>
      <c r="AB2050" s="228" t="str">
        <f t="shared" si="286"/>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5"/>
        <v>0</v>
      </c>
      <c r="AB2051" s="228" t="str">
        <f t="shared" si="286"/>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5"/>
        <v>0</v>
      </c>
      <c r="AB2052" s="228" t="str">
        <f t="shared" si="286"/>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5"/>
        <v>0</v>
      </c>
      <c r="AB2053" s="228" t="str">
        <f t="shared" si="286"/>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5"/>
        <v>0</v>
      </c>
      <c r="AB2054" s="228" t="str">
        <f t="shared" si="286"/>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5"/>
        <v>0</v>
      </c>
      <c r="AB2055" s="228" t="str">
        <f t="shared" si="286"/>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5"/>
        <v>0</v>
      </c>
      <c r="AB2056" s="228" t="str">
        <f t="shared" si="286"/>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5"/>
        <v>0</v>
      </c>
      <c r="AB2057" s="228" t="str">
        <f t="shared" si="286"/>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5"/>
        <v>0</v>
      </c>
      <c r="AB2058" s="228" t="str">
        <f t="shared" si="286"/>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5"/>
        <v>0</v>
      </c>
      <c r="AB2059" s="228" t="str">
        <f t="shared" si="286"/>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5"/>
        <v>0</v>
      </c>
      <c r="AB2060" s="228" t="str">
        <f t="shared" si="286"/>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5"/>
        <v>0</v>
      </c>
      <c r="AB2061" s="228" t="str">
        <f t="shared" si="286"/>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5"/>
        <v>0</v>
      </c>
      <c r="AB2062" s="228" t="str">
        <f t="shared" si="286"/>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5"/>
        <v>0</v>
      </c>
      <c r="AB2063" s="228" t="str">
        <f t="shared" si="286"/>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5"/>
        <v>0</v>
      </c>
      <c r="AB2064" s="228" t="str">
        <f t="shared" si="286"/>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5"/>
        <v>0</v>
      </c>
      <c r="AB2065" s="228" t="str">
        <f t="shared" si="286"/>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5"/>
        <v>0</v>
      </c>
      <c r="AB2066" s="228" t="str">
        <f t="shared" si="286"/>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5"/>
        <v>0</v>
      </c>
      <c r="AB2067" s="228" t="str">
        <f t="shared" si="286"/>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5"/>
        <v>0</v>
      </c>
      <c r="AB2068" s="228" t="str">
        <f t="shared" si="286"/>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5"/>
        <v>0</v>
      </c>
      <c r="AB2069" s="228" t="str">
        <f t="shared" si="286"/>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5"/>
        <v>0</v>
      </c>
      <c r="AB2070" s="228" t="str">
        <f t="shared" si="286"/>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5"/>
        <v>0</v>
      </c>
      <c r="AB2071" s="228" t="str">
        <f t="shared" si="286"/>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5"/>
        <v>0</v>
      </c>
      <c r="AB2072" s="228" t="str">
        <f t="shared" si="28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5"/>
        <v>0</v>
      </c>
      <c r="AB2073" s="228" t="str">
        <f t="shared" si="28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5"/>
        <v>0</v>
      </c>
      <c r="AB2074" s="228" t="str">
        <f t="shared" si="28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5"/>
        <v>0</v>
      </c>
      <c r="AB2075" s="228" t="str">
        <f t="shared" si="28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87">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88">IF(AND(C2076="Smelter not listed",OR(LEN(D2076)=0,LEN(E2076)=0)),1,0)</f>
        <v>0</v>
      </c>
      <c r="AB2076" s="228" t="str">
        <f t="shared" ref="AB2076:AB2106" si="289">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7"/>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8"/>
        <v>0</v>
      </c>
      <c r="AB2077" s="228" t="str">
        <f t="shared" si="289"/>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7"/>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8"/>
        <v>0</v>
      </c>
      <c r="AB2078" s="228" t="str">
        <f t="shared" si="289"/>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7"/>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8"/>
        <v>0</v>
      </c>
      <c r="AB2079" s="228" t="str">
        <f t="shared" si="289"/>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7"/>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8"/>
        <v>0</v>
      </c>
      <c r="AB2080" s="228" t="str">
        <f t="shared" si="289"/>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8"/>
        <v>0</v>
      </c>
      <c r="AB2081" s="228" t="str">
        <f t="shared" si="289"/>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8"/>
        <v>0</v>
      </c>
      <c r="AB2082" s="228" t="str">
        <f t="shared" si="289"/>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8"/>
        <v>0</v>
      </c>
      <c r="AB2083" s="228" t="str">
        <f t="shared" si="289"/>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8"/>
        <v>0</v>
      </c>
      <c r="AB2084" s="228" t="str">
        <f t="shared" si="289"/>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8"/>
        <v>0</v>
      </c>
      <c r="AB2085" s="228" t="str">
        <f t="shared" si="289"/>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8"/>
        <v>0</v>
      </c>
      <c r="AB2086" s="228" t="str">
        <f t="shared" si="289"/>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8"/>
        <v>0</v>
      </c>
      <c r="AB2087" s="228" t="str">
        <f t="shared" si="289"/>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8"/>
        <v>0</v>
      </c>
      <c r="AB2088" s="228" t="str">
        <f t="shared" si="289"/>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8"/>
        <v>0</v>
      </c>
      <c r="AB2089" s="228" t="str">
        <f t="shared" si="289"/>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8"/>
        <v>0</v>
      </c>
      <c r="AB2090" s="228" t="str">
        <f t="shared" si="289"/>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8"/>
        <v>0</v>
      </c>
      <c r="AB2091" s="228" t="str">
        <f t="shared" si="28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8"/>
        <v>0</v>
      </c>
      <c r="AB2092" s="228" t="str">
        <f t="shared" si="28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8"/>
        <v>0</v>
      </c>
      <c r="AB2093" s="228" t="str">
        <f t="shared" si="28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8"/>
        <v>0</v>
      </c>
      <c r="AB2094" s="228" t="str">
        <f t="shared" si="28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8"/>
        <v>0</v>
      </c>
      <c r="AB2095" s="228" t="str">
        <f t="shared" si="28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8"/>
        <v>0</v>
      </c>
      <c r="AB2096" s="228" t="str">
        <f t="shared" si="28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8"/>
        <v>0</v>
      </c>
      <c r="AB2097" s="228" t="str">
        <f t="shared" si="28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8"/>
        <v>0</v>
      </c>
      <c r="AB2098" s="228" t="str">
        <f t="shared" si="28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8"/>
        <v>0</v>
      </c>
      <c r="AB2099" s="228" t="str">
        <f t="shared" si="28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88"/>
        <v>0</v>
      </c>
      <c r="AB2100" s="228" t="str">
        <f t="shared" si="28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8"/>
        <v>0</v>
      </c>
      <c r="AB2101" s="228" t="str">
        <f t="shared" si="28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8"/>
        <v>0</v>
      </c>
      <c r="AB2102" s="228" t="str">
        <f t="shared" si="28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8"/>
        <v>0</v>
      </c>
      <c r="AB2103" s="228" t="str">
        <f t="shared" si="28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8"/>
        <v>0</v>
      </c>
      <c r="AB2104" s="228" t="str">
        <f t="shared" si="28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8"/>
        <v>0</v>
      </c>
      <c r="AB2105" s="228" t="str">
        <f t="shared" si="28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8"/>
        <v>0</v>
      </c>
      <c r="AB2106" s="228" t="str">
        <f t="shared" si="28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0">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1">IF(AND(C2107="Smelter not listed",OR(LEN(D2107)=0,LEN(E2107)=0)),1,0)</f>
        <v>0</v>
      </c>
      <c r="AB2107" s="228" t="str">
        <f t="shared" ref="AB2107" si="292">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3">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4">IF(AND(C2108="Smelter not listed",OR(LEN(D2108)=0,LEN(E2108)=0)),1,0)</f>
        <v>0</v>
      </c>
      <c r="AB2108" s="228" t="str">
        <f t="shared" ref="AB2108:AB2139" si="295">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3"/>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4"/>
        <v>0</v>
      </c>
      <c r="AB2109" s="228" t="str">
        <f t="shared" si="295"/>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3"/>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4"/>
        <v>0</v>
      </c>
      <c r="AB2110" s="228" t="str">
        <f t="shared" si="295"/>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3"/>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4"/>
        <v>0</v>
      </c>
      <c r="AB2111" s="228" t="str">
        <f t="shared" si="295"/>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3"/>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4"/>
        <v>0</v>
      </c>
      <c r="AB2112" s="228" t="str">
        <f t="shared" si="295"/>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3"/>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4"/>
        <v>0</v>
      </c>
      <c r="AB2113" s="228" t="str">
        <f t="shared" si="295"/>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3"/>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4"/>
        <v>0</v>
      </c>
      <c r="AB2114" s="228" t="str">
        <f t="shared" si="295"/>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4"/>
        <v>0</v>
      </c>
      <c r="AB2115" s="228" t="str">
        <f t="shared" si="295"/>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4"/>
        <v>0</v>
      </c>
      <c r="AB2116" s="228" t="str">
        <f t="shared" si="295"/>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4"/>
        <v>0</v>
      </c>
      <c r="AB2117" s="228" t="str">
        <f t="shared" si="295"/>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4"/>
        <v>0</v>
      </c>
      <c r="AB2118" s="228" t="str">
        <f t="shared" si="295"/>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4"/>
        <v>0</v>
      </c>
      <c r="AB2119" s="228" t="str">
        <f t="shared" si="295"/>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4"/>
        <v>0</v>
      </c>
      <c r="AB2120" s="228" t="str">
        <f t="shared" si="295"/>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4"/>
        <v>0</v>
      </c>
      <c r="AB2121" s="228" t="str">
        <f t="shared" si="295"/>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4"/>
        <v>0</v>
      </c>
      <c r="AB2122" s="228" t="str">
        <f t="shared" si="295"/>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4"/>
        <v>0</v>
      </c>
      <c r="AB2123" s="228" t="str">
        <f t="shared" si="295"/>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4"/>
        <v>0</v>
      </c>
      <c r="AB2124" s="228" t="str">
        <f t="shared" si="295"/>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4"/>
        <v>0</v>
      </c>
      <c r="AB2125" s="228" t="str">
        <f t="shared" si="295"/>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4"/>
        <v>0</v>
      </c>
      <c r="AB2126" s="228" t="str">
        <f t="shared" si="295"/>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4"/>
        <v>0</v>
      </c>
      <c r="AB2127" s="228" t="str">
        <f t="shared" si="295"/>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4"/>
        <v>0</v>
      </c>
      <c r="AB2128" s="228" t="str">
        <f t="shared" si="295"/>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4"/>
        <v>0</v>
      </c>
      <c r="AB2129" s="228" t="str">
        <f t="shared" si="295"/>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4"/>
        <v>0</v>
      </c>
      <c r="AB2130" s="228" t="str">
        <f t="shared" si="295"/>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4"/>
        <v>0</v>
      </c>
      <c r="AB2131" s="228" t="str">
        <f t="shared" si="295"/>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4"/>
        <v>0</v>
      </c>
      <c r="AB2132" s="228" t="str">
        <f t="shared" si="295"/>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4"/>
        <v>0</v>
      </c>
      <c r="AB2133" s="228" t="str">
        <f t="shared" si="295"/>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4"/>
        <v>0</v>
      </c>
      <c r="AB2134" s="228" t="str">
        <f t="shared" si="295"/>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4"/>
        <v>0</v>
      </c>
      <c r="AB2135" s="228" t="str">
        <f t="shared" si="295"/>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4"/>
        <v>0</v>
      </c>
      <c r="AB2136" s="228" t="str">
        <f t="shared" si="29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4"/>
        <v>0</v>
      </c>
      <c r="AB2137" s="228" t="str">
        <f t="shared" si="29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4"/>
        <v>0</v>
      </c>
      <c r="AB2138" s="228" t="str">
        <f t="shared" si="29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4"/>
        <v>0</v>
      </c>
      <c r="AB2139" s="228" t="str">
        <f t="shared" si="29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6">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97">IF(AND(C2140="Smelter not listed",OR(LEN(D2140)=0,LEN(E2140)=0)),1,0)</f>
        <v>0</v>
      </c>
      <c r="AB2140" s="228" t="str">
        <f t="shared" ref="AB2140:AB2170" si="298">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6"/>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7"/>
        <v>0</v>
      </c>
      <c r="AB2141" s="228" t="str">
        <f t="shared" si="298"/>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6"/>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7"/>
        <v>0</v>
      </c>
      <c r="AB2142" s="228" t="str">
        <f t="shared" si="298"/>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6"/>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7"/>
        <v>0</v>
      </c>
      <c r="AB2143" s="228" t="str">
        <f t="shared" si="298"/>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6"/>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7"/>
        <v>0</v>
      </c>
      <c r="AB2144" s="228" t="str">
        <f t="shared" si="298"/>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7"/>
        <v>0</v>
      </c>
      <c r="AB2145" s="228" t="str">
        <f t="shared" si="298"/>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7"/>
        <v>0</v>
      </c>
      <c r="AB2146" s="228" t="str">
        <f t="shared" si="298"/>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7"/>
        <v>0</v>
      </c>
      <c r="AB2147" s="228" t="str">
        <f t="shared" si="298"/>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7"/>
        <v>0</v>
      </c>
      <c r="AB2148" s="228" t="str">
        <f t="shared" si="298"/>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7"/>
        <v>0</v>
      </c>
      <c r="AB2149" s="228" t="str">
        <f t="shared" si="298"/>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7"/>
        <v>0</v>
      </c>
      <c r="AB2150" s="228" t="str">
        <f t="shared" si="298"/>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7"/>
        <v>0</v>
      </c>
      <c r="AB2151" s="228" t="str">
        <f t="shared" si="298"/>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7"/>
        <v>0</v>
      </c>
      <c r="AB2152" s="228" t="str">
        <f t="shared" si="298"/>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7"/>
        <v>0</v>
      </c>
      <c r="AB2153" s="228" t="str">
        <f t="shared" si="298"/>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7"/>
        <v>0</v>
      </c>
      <c r="AB2154" s="228" t="str">
        <f t="shared" si="298"/>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7"/>
        <v>0</v>
      </c>
      <c r="AB2155" s="228" t="str">
        <f t="shared" si="29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7"/>
        <v>0</v>
      </c>
      <c r="AB2156" s="228" t="str">
        <f t="shared" si="29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7"/>
        <v>0</v>
      </c>
      <c r="AB2157" s="228" t="str">
        <f t="shared" si="29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7"/>
        <v>0</v>
      </c>
      <c r="AB2158" s="228" t="str">
        <f t="shared" si="29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7"/>
        <v>0</v>
      </c>
      <c r="AB2159" s="228" t="str">
        <f t="shared" si="29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7"/>
        <v>0</v>
      </c>
      <c r="AB2160" s="228" t="str">
        <f t="shared" si="29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7"/>
        <v>0</v>
      </c>
      <c r="AB2161" s="228" t="str">
        <f t="shared" si="29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7"/>
        <v>0</v>
      </c>
      <c r="AB2162" s="228" t="str">
        <f t="shared" si="29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7"/>
        <v>0</v>
      </c>
      <c r="AB2163" s="228" t="str">
        <f t="shared" si="29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97"/>
        <v>0</v>
      </c>
      <c r="AB2164" s="228" t="str">
        <f t="shared" si="29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7"/>
        <v>0</v>
      </c>
      <c r="AB2165" s="228" t="str">
        <f t="shared" si="29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7"/>
        <v>0</v>
      </c>
      <c r="AB2166" s="228" t="str">
        <f t="shared" si="29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7"/>
        <v>0</v>
      </c>
      <c r="AB2167" s="228" t="str">
        <f t="shared" si="29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7"/>
        <v>0</v>
      </c>
      <c r="AB2168" s="228" t="str">
        <f t="shared" si="29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7"/>
        <v>0</v>
      </c>
      <c r="AB2169" s="228" t="str">
        <f t="shared" si="29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7"/>
        <v>0</v>
      </c>
      <c r="AB2170" s="228" t="str">
        <f t="shared" si="29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299">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0">IF(AND(C2171="Smelter not listed",OR(LEN(D2171)=0,LEN(E2171)=0)),1,0)</f>
        <v>0</v>
      </c>
      <c r="AB2171" s="228" t="str">
        <f t="shared" ref="AB2171" si="301">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2">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3">IF(AND(C2172="Smelter not listed",OR(LEN(D2172)=0,LEN(E2172)=0)),1,0)</f>
        <v>0</v>
      </c>
      <c r="AB2172" s="228" t="str">
        <f t="shared" ref="AB2172:AB2203" si="304">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2"/>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3"/>
        <v>0</v>
      </c>
      <c r="AB2173" s="228" t="str">
        <f t="shared" si="304"/>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2"/>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3"/>
        <v>0</v>
      </c>
      <c r="AB2174" s="228" t="str">
        <f t="shared" si="304"/>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2"/>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3"/>
        <v>0</v>
      </c>
      <c r="AB2175" s="228" t="str">
        <f t="shared" si="304"/>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2"/>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3"/>
        <v>0</v>
      </c>
      <c r="AB2176" s="228" t="str">
        <f t="shared" si="304"/>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2"/>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3"/>
        <v>0</v>
      </c>
      <c r="AB2177" s="228" t="str">
        <f t="shared" si="304"/>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2"/>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3"/>
        <v>0</v>
      </c>
      <c r="AB2178" s="228" t="str">
        <f t="shared" si="304"/>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3"/>
        <v>0</v>
      </c>
      <c r="AB2179" s="228" t="str">
        <f t="shared" si="304"/>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3"/>
        <v>0</v>
      </c>
      <c r="AB2180" s="228" t="str">
        <f t="shared" si="304"/>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3"/>
        <v>0</v>
      </c>
      <c r="AB2181" s="228" t="str">
        <f t="shared" si="304"/>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3"/>
        <v>0</v>
      </c>
      <c r="AB2182" s="228" t="str">
        <f t="shared" si="304"/>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3"/>
        <v>0</v>
      </c>
      <c r="AB2183" s="228" t="str">
        <f t="shared" si="304"/>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3"/>
        <v>0</v>
      </c>
      <c r="AB2184" s="228" t="str">
        <f t="shared" si="304"/>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3"/>
        <v>0</v>
      </c>
      <c r="AB2185" s="228" t="str">
        <f t="shared" si="304"/>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3"/>
        <v>0</v>
      </c>
      <c r="AB2186" s="228" t="str">
        <f t="shared" si="304"/>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3"/>
        <v>0</v>
      </c>
      <c r="AB2187" s="228" t="str">
        <f t="shared" si="304"/>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3"/>
        <v>0</v>
      </c>
      <c r="AB2188" s="228" t="str">
        <f t="shared" si="304"/>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3"/>
        <v>0</v>
      </c>
      <c r="AB2189" s="228" t="str">
        <f t="shared" si="304"/>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3"/>
        <v>0</v>
      </c>
      <c r="AB2190" s="228" t="str">
        <f t="shared" si="304"/>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3"/>
        <v>0</v>
      </c>
      <c r="AB2191" s="228" t="str">
        <f t="shared" si="304"/>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3"/>
        <v>0</v>
      </c>
      <c r="AB2192" s="228" t="str">
        <f t="shared" si="304"/>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3"/>
        <v>0</v>
      </c>
      <c r="AB2193" s="228" t="str">
        <f t="shared" si="304"/>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3"/>
        <v>0</v>
      </c>
      <c r="AB2194" s="228" t="str">
        <f t="shared" si="304"/>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3"/>
        <v>0</v>
      </c>
      <c r="AB2195" s="228" t="str">
        <f t="shared" si="304"/>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3"/>
        <v>0</v>
      </c>
      <c r="AB2196" s="228" t="str">
        <f t="shared" si="304"/>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3"/>
        <v>0</v>
      </c>
      <c r="AB2197" s="228" t="str">
        <f t="shared" si="304"/>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3"/>
        <v>0</v>
      </c>
      <c r="AB2198" s="228" t="str">
        <f t="shared" si="304"/>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3"/>
        <v>0</v>
      </c>
      <c r="AB2199" s="228" t="str">
        <f t="shared" si="304"/>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3"/>
        <v>0</v>
      </c>
      <c r="AB2200" s="228" t="str">
        <f t="shared" si="30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3"/>
        <v>0</v>
      </c>
      <c r="AB2201" s="228" t="str">
        <f t="shared" si="30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3"/>
        <v>0</v>
      </c>
      <c r="AB2202" s="228" t="str">
        <f t="shared" si="30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3"/>
        <v>0</v>
      </c>
      <c r="AB2203" s="228" t="str">
        <f t="shared" si="30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5">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6">IF(AND(C2204="Smelter not listed",OR(LEN(D2204)=0,LEN(E2204)=0)),1,0)</f>
        <v>0</v>
      </c>
      <c r="AB2204" s="228" t="str">
        <f t="shared" ref="AB2204:AB2234" si="307">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5"/>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6"/>
        <v>0</v>
      </c>
      <c r="AB2205" s="228" t="str">
        <f t="shared" si="307"/>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5"/>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6"/>
        <v>0</v>
      </c>
      <c r="AB2206" s="228" t="str">
        <f t="shared" si="307"/>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5"/>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6"/>
        <v>0</v>
      </c>
      <c r="AB2207" s="228" t="str">
        <f t="shared" si="307"/>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5"/>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6"/>
        <v>0</v>
      </c>
      <c r="AB2208" s="228" t="str">
        <f t="shared" si="307"/>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6"/>
        <v>0</v>
      </c>
      <c r="AB2209" s="228" t="str">
        <f t="shared" si="307"/>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6"/>
        <v>0</v>
      </c>
      <c r="AB2210" s="228" t="str">
        <f t="shared" si="307"/>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6"/>
        <v>0</v>
      </c>
      <c r="AB2211" s="228" t="str">
        <f t="shared" si="307"/>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6"/>
        <v>0</v>
      </c>
      <c r="AB2212" s="228" t="str">
        <f t="shared" si="307"/>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6"/>
        <v>0</v>
      </c>
      <c r="AB2213" s="228" t="str">
        <f t="shared" si="307"/>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6"/>
        <v>0</v>
      </c>
      <c r="AB2214" s="228" t="str">
        <f t="shared" si="307"/>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6"/>
        <v>0</v>
      </c>
      <c r="AB2215" s="228" t="str">
        <f t="shared" si="307"/>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6"/>
        <v>0</v>
      </c>
      <c r="AB2216" s="228" t="str">
        <f t="shared" si="307"/>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6"/>
        <v>0</v>
      </c>
      <c r="AB2217" s="228" t="str">
        <f t="shared" si="307"/>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6"/>
        <v>0</v>
      </c>
      <c r="AB2218" s="228" t="str">
        <f t="shared" si="307"/>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6"/>
        <v>0</v>
      </c>
      <c r="AB2219" s="228" t="str">
        <f t="shared" si="30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6"/>
        <v>0</v>
      </c>
      <c r="AB2220" s="228" t="str">
        <f t="shared" si="30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6"/>
        <v>0</v>
      </c>
      <c r="AB2221" s="228" t="str">
        <f t="shared" si="30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6"/>
        <v>0</v>
      </c>
      <c r="AB2222" s="228" t="str">
        <f t="shared" si="30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6"/>
        <v>0</v>
      </c>
      <c r="AB2223" s="228" t="str">
        <f t="shared" si="30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6"/>
        <v>0</v>
      </c>
      <c r="AB2224" s="228" t="str">
        <f t="shared" si="30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6"/>
        <v>0</v>
      </c>
      <c r="AB2225" s="228" t="str">
        <f t="shared" si="30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6"/>
        <v>0</v>
      </c>
      <c r="AB2226" s="228" t="str">
        <f t="shared" si="30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6"/>
        <v>0</v>
      </c>
      <c r="AB2227" s="228" t="str">
        <f t="shared" si="30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6"/>
        <v>0</v>
      </c>
      <c r="AB2228" s="228" t="str">
        <f t="shared" si="30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6"/>
        <v>0</v>
      </c>
      <c r="AB2229" s="228" t="str">
        <f t="shared" si="30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6"/>
        <v>0</v>
      </c>
      <c r="AB2230" s="228" t="str">
        <f t="shared" si="30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6"/>
        <v>0</v>
      </c>
      <c r="AB2231" s="228" t="str">
        <f t="shared" si="30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6"/>
        <v>0</v>
      </c>
      <c r="AB2232" s="228" t="str">
        <f t="shared" si="30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6"/>
        <v>0</v>
      </c>
      <c r="AB2233" s="228" t="str">
        <f t="shared" si="30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6"/>
        <v>0</v>
      </c>
      <c r="AB2234" s="228" t="str">
        <f t="shared" si="30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08">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09">IF(AND(C2235="Smelter not listed",OR(LEN(D2235)=0,LEN(E2235)=0)),1,0)</f>
        <v>0</v>
      </c>
      <c r="AB2235" s="228" t="str">
        <f t="shared" ref="AB2235" si="310">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1">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2">IF(AND(C2236="Smelter not listed",OR(LEN(D2236)=0,LEN(E2236)=0)),1,0)</f>
        <v>0</v>
      </c>
      <c r="AB2236" s="228" t="str">
        <f t="shared" ref="AB2236:AB2267" si="313">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1"/>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2"/>
        <v>0</v>
      </c>
      <c r="AB2237" s="228" t="str">
        <f t="shared" si="313"/>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1"/>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2"/>
        <v>0</v>
      </c>
      <c r="AB2238" s="228" t="str">
        <f t="shared" si="313"/>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1"/>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2"/>
        <v>0</v>
      </c>
      <c r="AB2239" s="228" t="str">
        <f t="shared" si="313"/>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1"/>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2"/>
        <v>0</v>
      </c>
      <c r="AB2240" s="228" t="str">
        <f t="shared" si="313"/>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1"/>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2"/>
        <v>0</v>
      </c>
      <c r="AB2241" s="228" t="str">
        <f t="shared" si="313"/>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1"/>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2"/>
        <v>0</v>
      </c>
      <c r="AB2242" s="228" t="str">
        <f t="shared" si="313"/>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2"/>
        <v>0</v>
      </c>
      <c r="AB2243" s="228" t="str">
        <f t="shared" si="313"/>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2"/>
        <v>0</v>
      </c>
      <c r="AB2244" s="228" t="str">
        <f t="shared" si="313"/>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2"/>
        <v>0</v>
      </c>
      <c r="AB2245" s="228" t="str">
        <f t="shared" si="313"/>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2"/>
        <v>0</v>
      </c>
      <c r="AB2246" s="228" t="str">
        <f t="shared" si="313"/>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2"/>
        <v>0</v>
      </c>
      <c r="AB2247" s="228" t="str">
        <f t="shared" si="313"/>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2"/>
        <v>0</v>
      </c>
      <c r="AB2248" s="228" t="str">
        <f t="shared" si="313"/>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2"/>
        <v>0</v>
      </c>
      <c r="AB2249" s="228" t="str">
        <f t="shared" si="313"/>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2"/>
        <v>0</v>
      </c>
      <c r="AB2250" s="228" t="str">
        <f t="shared" si="313"/>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2"/>
        <v>0</v>
      </c>
      <c r="AB2251" s="228" t="str">
        <f t="shared" si="313"/>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2"/>
        <v>0</v>
      </c>
      <c r="AB2252" s="228" t="str">
        <f t="shared" si="313"/>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2"/>
        <v>0</v>
      </c>
      <c r="AB2253" s="228" t="str">
        <f t="shared" si="313"/>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2"/>
        <v>0</v>
      </c>
      <c r="AB2254" s="228" t="str">
        <f t="shared" si="313"/>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2"/>
        <v>0</v>
      </c>
      <c r="AB2255" s="228" t="str">
        <f t="shared" si="313"/>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2"/>
        <v>0</v>
      </c>
      <c r="AB2256" s="228" t="str">
        <f t="shared" si="313"/>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2"/>
        <v>0</v>
      </c>
      <c r="AB2257" s="228" t="str">
        <f t="shared" si="313"/>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2"/>
        <v>0</v>
      </c>
      <c r="AB2258" s="228" t="str">
        <f t="shared" si="313"/>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2"/>
        <v>0</v>
      </c>
      <c r="AB2259" s="228" t="str">
        <f t="shared" si="313"/>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2"/>
        <v>0</v>
      </c>
      <c r="AB2260" s="228" t="str">
        <f t="shared" si="313"/>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2"/>
        <v>0</v>
      </c>
      <c r="AB2261" s="228" t="str">
        <f t="shared" si="313"/>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2"/>
        <v>0</v>
      </c>
      <c r="AB2262" s="228" t="str">
        <f t="shared" si="313"/>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2"/>
        <v>0</v>
      </c>
      <c r="AB2263" s="228" t="str">
        <f t="shared" si="313"/>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2"/>
        <v>0</v>
      </c>
      <c r="AB2264" s="228" t="str">
        <f t="shared" si="31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2"/>
        <v>0</v>
      </c>
      <c r="AB2265" s="228" t="str">
        <f t="shared" si="31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2"/>
        <v>0</v>
      </c>
      <c r="AB2266" s="228" t="str">
        <f t="shared" si="31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2"/>
        <v>0</v>
      </c>
      <c r="AB2267" s="228" t="str">
        <f t="shared" si="31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4">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5">IF(AND(C2268="Smelter not listed",OR(LEN(D2268)=0,LEN(E2268)=0)),1,0)</f>
        <v>0</v>
      </c>
      <c r="AB2268" s="228" t="str">
        <f t="shared" ref="AB2268:AB2298" si="316">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4"/>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5"/>
        <v>0</v>
      </c>
      <c r="AB2269" s="228" t="str">
        <f t="shared" si="316"/>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4"/>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5"/>
        <v>0</v>
      </c>
      <c r="AB2270" s="228" t="str">
        <f t="shared" si="316"/>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4"/>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5"/>
        <v>0</v>
      </c>
      <c r="AB2271" s="228" t="str">
        <f t="shared" si="316"/>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4"/>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5"/>
        <v>0</v>
      </c>
      <c r="AB2272" s="228" t="str">
        <f t="shared" si="316"/>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5"/>
        <v>0</v>
      </c>
      <c r="AB2273" s="228" t="str">
        <f t="shared" si="316"/>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5"/>
        <v>0</v>
      </c>
      <c r="AB2274" s="228" t="str">
        <f t="shared" si="316"/>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5"/>
        <v>0</v>
      </c>
      <c r="AB2275" s="228" t="str">
        <f t="shared" si="316"/>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5"/>
        <v>0</v>
      </c>
      <c r="AB2276" s="228" t="str">
        <f t="shared" si="316"/>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5"/>
        <v>0</v>
      </c>
      <c r="AB2277" s="228" t="str">
        <f t="shared" si="316"/>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5"/>
        <v>0</v>
      </c>
      <c r="AB2278" s="228" t="str">
        <f t="shared" si="316"/>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5"/>
        <v>0</v>
      </c>
      <c r="AB2279" s="228" t="str">
        <f t="shared" si="316"/>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5"/>
        <v>0</v>
      </c>
      <c r="AB2280" s="228" t="str">
        <f t="shared" si="316"/>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5"/>
        <v>0</v>
      </c>
      <c r="AB2281" s="228" t="str">
        <f t="shared" si="316"/>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5"/>
        <v>0</v>
      </c>
      <c r="AB2282" s="228" t="str">
        <f t="shared" si="316"/>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5"/>
        <v>0</v>
      </c>
      <c r="AB2283" s="228" t="str">
        <f t="shared" si="31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5"/>
        <v>0</v>
      </c>
      <c r="AB2284" s="228" t="str">
        <f t="shared" si="31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5"/>
        <v>0</v>
      </c>
      <c r="AB2285" s="228" t="str">
        <f t="shared" si="31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5"/>
        <v>0</v>
      </c>
      <c r="AB2286" s="228" t="str">
        <f t="shared" si="31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5"/>
        <v>0</v>
      </c>
      <c r="AB2287" s="228" t="str">
        <f t="shared" si="31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5"/>
        <v>0</v>
      </c>
      <c r="AB2288" s="228" t="str">
        <f t="shared" si="31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5"/>
        <v>0</v>
      </c>
      <c r="AB2289" s="228" t="str">
        <f t="shared" si="31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5"/>
        <v>0</v>
      </c>
      <c r="AB2290" s="228" t="str">
        <f t="shared" si="31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5"/>
        <v>0</v>
      </c>
      <c r="AB2291" s="228" t="str">
        <f t="shared" si="31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5"/>
        <v>0</v>
      </c>
      <c r="AB2292" s="228" t="str">
        <f t="shared" si="31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5"/>
        <v>0</v>
      </c>
      <c r="AB2293" s="228" t="str">
        <f t="shared" si="31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5"/>
        <v>0</v>
      </c>
      <c r="AB2294" s="228" t="str">
        <f t="shared" si="31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5"/>
        <v>0</v>
      </c>
      <c r="AB2295" s="228" t="str">
        <f t="shared" si="31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5"/>
        <v>0</v>
      </c>
      <c r="AB2296" s="228" t="str">
        <f t="shared" si="31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5"/>
        <v>0</v>
      </c>
      <c r="AB2297" s="228" t="str">
        <f t="shared" si="31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5"/>
        <v>0</v>
      </c>
      <c r="AB2298" s="228" t="str">
        <f t="shared" si="31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17">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18">IF(AND(C2299="Smelter not listed",OR(LEN(D2299)=0,LEN(E2299)=0)),1,0)</f>
        <v>0</v>
      </c>
      <c r="AB2299" s="228" t="str">
        <f t="shared" ref="AB2299" si="319">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0">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1">IF(AND(C2300="Smelter not listed",OR(LEN(D2300)=0,LEN(E2300)=0)),1,0)</f>
        <v>0</v>
      </c>
      <c r="AB2300" s="228" t="str">
        <f t="shared" ref="AB2300:AB2331" si="322">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0"/>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1"/>
        <v>0</v>
      </c>
      <c r="AB2301" s="228" t="str">
        <f t="shared" si="322"/>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0"/>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1"/>
        <v>0</v>
      </c>
      <c r="AB2302" s="228" t="str">
        <f t="shared" si="322"/>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0"/>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1"/>
        <v>0</v>
      </c>
      <c r="AB2303" s="228" t="str">
        <f t="shared" si="322"/>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0"/>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1"/>
        <v>0</v>
      </c>
      <c r="AB2304" s="228" t="str">
        <f t="shared" si="322"/>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0"/>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1"/>
        <v>0</v>
      </c>
      <c r="AB2305" s="228" t="str">
        <f t="shared" si="322"/>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0"/>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1"/>
        <v>0</v>
      </c>
      <c r="AB2306" s="228" t="str">
        <f t="shared" si="322"/>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1"/>
        <v>0</v>
      </c>
      <c r="AB2307" s="228" t="str">
        <f t="shared" si="322"/>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1"/>
        <v>0</v>
      </c>
      <c r="AB2308" s="228" t="str">
        <f t="shared" si="322"/>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1"/>
        <v>0</v>
      </c>
      <c r="AB2309" s="228" t="str">
        <f t="shared" si="322"/>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1"/>
        <v>0</v>
      </c>
      <c r="AB2310" s="228" t="str">
        <f t="shared" si="322"/>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1"/>
        <v>0</v>
      </c>
      <c r="AB2311" s="228" t="str">
        <f t="shared" si="322"/>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1"/>
        <v>0</v>
      </c>
      <c r="AB2312" s="228" t="str">
        <f t="shared" si="322"/>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1"/>
        <v>0</v>
      </c>
      <c r="AB2313" s="228" t="str">
        <f t="shared" si="322"/>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1"/>
        <v>0</v>
      </c>
      <c r="AB2314" s="228" t="str">
        <f t="shared" si="322"/>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1"/>
        <v>0</v>
      </c>
      <c r="AB2315" s="228" t="str">
        <f t="shared" si="322"/>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1"/>
        <v>0</v>
      </c>
      <c r="AB2316" s="228" t="str">
        <f t="shared" si="322"/>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1"/>
        <v>0</v>
      </c>
      <c r="AB2317" s="228" t="str">
        <f t="shared" si="322"/>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1"/>
        <v>0</v>
      </c>
      <c r="AB2318" s="228" t="str">
        <f t="shared" si="322"/>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1"/>
        <v>0</v>
      </c>
      <c r="AB2319" s="228" t="str">
        <f t="shared" si="322"/>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1"/>
        <v>0</v>
      </c>
      <c r="AB2320" s="228" t="str">
        <f t="shared" si="322"/>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1"/>
        <v>0</v>
      </c>
      <c r="AB2321" s="228" t="str">
        <f t="shared" si="322"/>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1"/>
        <v>0</v>
      </c>
      <c r="AB2322" s="228" t="str">
        <f t="shared" si="322"/>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1"/>
        <v>0</v>
      </c>
      <c r="AB2323" s="228" t="str">
        <f t="shared" si="322"/>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1"/>
        <v>0</v>
      </c>
      <c r="AB2324" s="228" t="str">
        <f t="shared" si="322"/>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1"/>
        <v>0</v>
      </c>
      <c r="AB2325" s="228" t="str">
        <f t="shared" si="322"/>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1"/>
        <v>0</v>
      </c>
      <c r="AB2326" s="228" t="str">
        <f t="shared" si="322"/>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1"/>
        <v>0</v>
      </c>
      <c r="AB2327" s="228" t="str">
        <f t="shared" si="322"/>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1"/>
        <v>0</v>
      </c>
      <c r="AB2328" s="228" t="str">
        <f t="shared" si="32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1"/>
        <v>0</v>
      </c>
      <c r="AB2329" s="228" t="str">
        <f t="shared" si="32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1"/>
        <v>0</v>
      </c>
      <c r="AB2330" s="228" t="str">
        <f t="shared" si="32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1"/>
        <v>0</v>
      </c>
      <c r="AB2331" s="228" t="str">
        <f t="shared" si="32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3">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4">IF(AND(C2332="Smelter not listed",OR(LEN(D2332)=0,LEN(E2332)=0)),1,0)</f>
        <v>0</v>
      </c>
      <c r="AB2332" s="228" t="str">
        <f t="shared" ref="AB2332:AB2362" si="325">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3"/>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4"/>
        <v>0</v>
      </c>
      <c r="AB2333" s="228" t="str">
        <f t="shared" si="325"/>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3"/>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4"/>
        <v>0</v>
      </c>
      <c r="AB2334" s="228" t="str">
        <f t="shared" si="325"/>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3"/>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4"/>
        <v>0</v>
      </c>
      <c r="AB2335" s="228" t="str">
        <f t="shared" si="325"/>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3"/>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4"/>
        <v>0</v>
      </c>
      <c r="AB2336" s="228" t="str">
        <f t="shared" si="325"/>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4"/>
        <v>0</v>
      </c>
      <c r="AB2337" s="228" t="str">
        <f t="shared" si="325"/>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4"/>
        <v>0</v>
      </c>
      <c r="AB2338" s="228" t="str">
        <f t="shared" si="325"/>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4"/>
        <v>0</v>
      </c>
      <c r="AB2339" s="228" t="str">
        <f t="shared" si="325"/>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4"/>
        <v>0</v>
      </c>
      <c r="AB2340" s="228" t="str">
        <f t="shared" si="325"/>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4"/>
        <v>0</v>
      </c>
      <c r="AB2341" s="228" t="str">
        <f t="shared" si="325"/>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4"/>
        <v>0</v>
      </c>
      <c r="AB2342" s="228" t="str">
        <f t="shared" si="325"/>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4"/>
        <v>0</v>
      </c>
      <c r="AB2343" s="228" t="str">
        <f t="shared" si="325"/>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4"/>
        <v>0</v>
      </c>
      <c r="AB2344" s="228" t="str">
        <f t="shared" si="325"/>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4"/>
        <v>0</v>
      </c>
      <c r="AB2345" s="228" t="str">
        <f t="shared" si="325"/>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4"/>
        <v>0</v>
      </c>
      <c r="AB2346" s="228" t="str">
        <f t="shared" si="325"/>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4"/>
        <v>0</v>
      </c>
      <c r="AB2347" s="228" t="str">
        <f t="shared" si="32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4"/>
        <v>0</v>
      </c>
      <c r="AB2348" s="228" t="str">
        <f t="shared" si="32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4"/>
        <v>0</v>
      </c>
      <c r="AB2349" s="228" t="str">
        <f t="shared" si="32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4"/>
        <v>0</v>
      </c>
      <c r="AB2350" s="228" t="str">
        <f t="shared" si="32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4"/>
        <v>0</v>
      </c>
      <c r="AB2351" s="228" t="str">
        <f t="shared" si="32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4"/>
        <v>0</v>
      </c>
      <c r="AB2352" s="228" t="str">
        <f t="shared" si="32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4"/>
        <v>0</v>
      </c>
      <c r="AB2353" s="228" t="str">
        <f t="shared" si="32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4"/>
        <v>0</v>
      </c>
      <c r="AB2354" s="228" t="str">
        <f t="shared" si="32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4"/>
        <v>0</v>
      </c>
      <c r="AB2355" s="228" t="str">
        <f t="shared" si="32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4"/>
        <v>0</v>
      </c>
      <c r="AB2356" s="228" t="str">
        <f t="shared" si="32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4"/>
        <v>0</v>
      </c>
      <c r="AB2357" s="228" t="str">
        <f t="shared" si="32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4"/>
        <v>0</v>
      </c>
      <c r="AB2358" s="228" t="str">
        <f t="shared" si="32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4"/>
        <v>0</v>
      </c>
      <c r="AB2359" s="228" t="str">
        <f t="shared" si="32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4"/>
        <v>0</v>
      </c>
      <c r="AB2360" s="228" t="str">
        <f t="shared" si="32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4"/>
        <v>0</v>
      </c>
      <c r="AB2361" s="228" t="str">
        <f t="shared" si="32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4"/>
        <v>0</v>
      </c>
      <c r="AB2362" s="228" t="str">
        <f t="shared" si="32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6">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27">IF(AND(C2363="Smelter not listed",OR(LEN(D2363)=0,LEN(E2363)=0)),1,0)</f>
        <v>0</v>
      </c>
      <c r="AB2363" s="228" t="str">
        <f t="shared" ref="AB2363" si="328">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29">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0">IF(AND(C2364="Smelter not listed",OR(LEN(D2364)=0,LEN(E2364)=0)),1,0)</f>
        <v>0</v>
      </c>
      <c r="AB2364" s="228" t="str">
        <f t="shared" ref="AB2364:AB2395" si="331">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9"/>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0"/>
        <v>0</v>
      </c>
      <c r="AB2365" s="228" t="str">
        <f t="shared" si="331"/>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9"/>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0"/>
        <v>0</v>
      </c>
      <c r="AB2366" s="228" t="str">
        <f t="shared" si="331"/>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9"/>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0"/>
        <v>0</v>
      </c>
      <c r="AB2367" s="228" t="str">
        <f t="shared" si="331"/>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9"/>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0"/>
        <v>0</v>
      </c>
      <c r="AB2368" s="228" t="str">
        <f t="shared" si="331"/>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9"/>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0"/>
        <v>0</v>
      </c>
      <c r="AB2369" s="228" t="str">
        <f t="shared" si="331"/>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9"/>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0"/>
        <v>0</v>
      </c>
      <c r="AB2370" s="228" t="str">
        <f t="shared" si="331"/>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9"/>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0"/>
        <v>0</v>
      </c>
      <c r="AB2371" s="228" t="str">
        <f t="shared" si="331"/>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9"/>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0"/>
        <v>0</v>
      </c>
      <c r="AB2372" s="228" t="str">
        <f t="shared" si="331"/>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9"/>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0"/>
        <v>0</v>
      </c>
      <c r="AB2373" s="228" t="str">
        <f t="shared" si="331"/>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9"/>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0"/>
        <v>0</v>
      </c>
      <c r="AB2374" s="228" t="str">
        <f t="shared" si="331"/>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9"/>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0"/>
        <v>0</v>
      </c>
      <c r="AB2375" s="228" t="str">
        <f t="shared" si="331"/>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0"/>
        <v>0</v>
      </c>
      <c r="AB2376" s="228" t="str">
        <f t="shared" si="331"/>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0"/>
        <v>0</v>
      </c>
      <c r="AB2377" s="228" t="str">
        <f t="shared" si="331"/>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0"/>
        <v>0</v>
      </c>
      <c r="AB2378" s="228" t="str">
        <f t="shared" si="331"/>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0"/>
        <v>0</v>
      </c>
      <c r="AB2379" s="228" t="str">
        <f t="shared" si="331"/>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0"/>
        <v>0</v>
      </c>
      <c r="AB2380" s="228" t="str">
        <f t="shared" si="331"/>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0"/>
        <v>0</v>
      </c>
      <c r="AB2381" s="228" t="str">
        <f t="shared" si="331"/>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0"/>
        <v>0</v>
      </c>
      <c r="AB2382" s="228" t="str">
        <f t="shared" si="331"/>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0"/>
        <v>0</v>
      </c>
      <c r="AB2383" s="228" t="str">
        <f t="shared" si="331"/>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0"/>
        <v>0</v>
      </c>
      <c r="AB2384" s="228" t="str">
        <f t="shared" si="331"/>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0"/>
        <v>0</v>
      </c>
      <c r="AB2385" s="228" t="str">
        <f t="shared" si="331"/>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0"/>
        <v>0</v>
      </c>
      <c r="AB2386" s="228" t="str">
        <f t="shared" si="331"/>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2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0"/>
        <v>0</v>
      </c>
      <c r="AB2387" s="228" t="str">
        <f t="shared" si="331"/>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2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0"/>
        <v>0</v>
      </c>
      <c r="AB2388" s="228" t="str">
        <f t="shared" si="331"/>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0"/>
        <v>0</v>
      </c>
      <c r="AB2389" s="228" t="str">
        <f t="shared" si="331"/>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0"/>
        <v>0</v>
      </c>
      <c r="AB2390" s="228" t="str">
        <f t="shared" si="331"/>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0"/>
        <v>0</v>
      </c>
      <c r="AB2391" s="228" t="str">
        <f t="shared" si="331"/>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0"/>
        <v>0</v>
      </c>
      <c r="AB2392" s="228" t="str">
        <f t="shared" si="33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0"/>
        <v>0</v>
      </c>
      <c r="AB2393" s="228" t="str">
        <f t="shared" si="33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0"/>
        <v>0</v>
      </c>
      <c r="AB2394" s="228" t="str">
        <f t="shared" si="33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0"/>
        <v>0</v>
      </c>
      <c r="AB2395" s="228" t="str">
        <f t="shared" si="33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2">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3">IF(AND(C2396="Smelter not listed",OR(LEN(D2396)=0,LEN(E2396)=0)),1,0)</f>
        <v>0</v>
      </c>
      <c r="AB2396" s="228" t="str">
        <f t="shared" ref="AB2396:AB2426" si="334">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2"/>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3"/>
        <v>0</v>
      </c>
      <c r="AB2397" s="228" t="str">
        <f t="shared" si="334"/>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2"/>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3"/>
        <v>0</v>
      </c>
      <c r="AB2398" s="228" t="str">
        <f t="shared" si="334"/>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2"/>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3"/>
        <v>0</v>
      </c>
      <c r="AB2399" s="228" t="str">
        <f t="shared" si="334"/>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2"/>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3"/>
        <v>0</v>
      </c>
      <c r="AB2400" s="228" t="str">
        <f t="shared" si="334"/>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2"/>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3"/>
        <v>0</v>
      </c>
      <c r="AB2401" s="228" t="str">
        <f t="shared" si="334"/>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3"/>
        <v>0</v>
      </c>
      <c r="AB2402" s="228" t="str">
        <f t="shared" si="334"/>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3"/>
        <v>0</v>
      </c>
      <c r="AB2403" s="228" t="str">
        <f t="shared" si="334"/>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3"/>
        <v>0</v>
      </c>
      <c r="AB2404" s="228" t="str">
        <f t="shared" si="334"/>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3"/>
        <v>0</v>
      </c>
      <c r="AB2405" s="228" t="str">
        <f t="shared" si="334"/>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3"/>
        <v>0</v>
      </c>
      <c r="AB2406" s="228" t="str">
        <f t="shared" si="334"/>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3"/>
        <v>0</v>
      </c>
      <c r="AB2407" s="228" t="str">
        <f t="shared" si="334"/>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3"/>
        <v>0</v>
      </c>
      <c r="AB2408" s="228" t="str">
        <f t="shared" si="334"/>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3"/>
        <v>0</v>
      </c>
      <c r="AB2409" s="228" t="str">
        <f t="shared" si="334"/>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3"/>
        <v>0</v>
      </c>
      <c r="AB2410" s="228" t="str">
        <f t="shared" si="334"/>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3"/>
        <v>0</v>
      </c>
      <c r="AB2411" s="228" t="str">
        <f t="shared" si="334"/>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3"/>
        <v>0</v>
      </c>
      <c r="AB2412" s="228" t="str">
        <f t="shared" si="334"/>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3"/>
        <v>0</v>
      </c>
      <c r="AB2413" s="228" t="str">
        <f t="shared" si="334"/>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3"/>
        <v>0</v>
      </c>
      <c r="AB2414" s="228" t="str">
        <f t="shared" si="334"/>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3"/>
        <v>0</v>
      </c>
      <c r="AB2415" s="228" t="str">
        <f t="shared" si="334"/>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3"/>
        <v>0</v>
      </c>
      <c r="AB2416" s="228" t="str">
        <f t="shared" si="334"/>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3"/>
        <v>0</v>
      </c>
      <c r="AB2417" s="228" t="str">
        <f t="shared" si="334"/>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3"/>
        <v>0</v>
      </c>
      <c r="AB2418" s="228" t="str">
        <f t="shared" si="334"/>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3"/>
        <v>0</v>
      </c>
      <c r="AB2419" s="228" t="str">
        <f t="shared" si="334"/>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3"/>
        <v>0</v>
      </c>
      <c r="AB2420" s="228" t="str">
        <f t="shared" si="334"/>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3"/>
        <v>0</v>
      </c>
      <c r="AB2421" s="228" t="str">
        <f t="shared" si="334"/>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3"/>
        <v>0</v>
      </c>
      <c r="AB2422" s="228" t="str">
        <f t="shared" si="334"/>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3"/>
        <v>0</v>
      </c>
      <c r="AB2423" s="228" t="str">
        <f t="shared" si="33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3"/>
        <v>0</v>
      </c>
      <c r="AB2424" s="228" t="str">
        <f t="shared" si="33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3"/>
        <v>0</v>
      </c>
      <c r="AB2425" s="228" t="str">
        <f t="shared" si="33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3"/>
        <v>0</v>
      </c>
      <c r="AB2426" s="228" t="str">
        <f t="shared" si="33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5">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6">IF(AND(C2427="Smelter not listed",OR(LEN(D2427)=0,LEN(E2427)=0)),1,0)</f>
        <v>0</v>
      </c>
      <c r="AB2427" s="228" t="str">
        <f t="shared" ref="AB2427" si="337">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38">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39">IF(AND(C2428="Smelter not listed",OR(LEN(D2428)=0,LEN(E2428)=0)),1,0)</f>
        <v>0</v>
      </c>
      <c r="AB2428" s="228" t="str">
        <f t="shared" ref="AB2428:AB2459" si="340">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8"/>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39"/>
        <v>0</v>
      </c>
      <c r="AB2429" s="228" t="str">
        <f t="shared" si="340"/>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8"/>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39"/>
        <v>0</v>
      </c>
      <c r="AB2430" s="228" t="str">
        <f t="shared" si="340"/>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8"/>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39"/>
        <v>0</v>
      </c>
      <c r="AB2431" s="228" t="str">
        <f t="shared" si="340"/>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8"/>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39"/>
        <v>0</v>
      </c>
      <c r="AB2432" s="228" t="str">
        <f t="shared" si="340"/>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8"/>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39"/>
        <v>0</v>
      </c>
      <c r="AB2433" s="228" t="str">
        <f t="shared" si="340"/>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8"/>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39"/>
        <v>0</v>
      </c>
      <c r="AB2434" s="228" t="str">
        <f t="shared" si="340"/>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39"/>
        <v>0</v>
      </c>
      <c r="AB2435" s="228" t="str">
        <f t="shared" si="340"/>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39"/>
        <v>0</v>
      </c>
      <c r="AB2436" s="228" t="str">
        <f t="shared" si="340"/>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39"/>
        <v>0</v>
      </c>
      <c r="AB2437" s="228" t="str">
        <f t="shared" si="340"/>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39"/>
        <v>0</v>
      </c>
      <c r="AB2438" s="228" t="str">
        <f t="shared" si="340"/>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39"/>
        <v>0</v>
      </c>
      <c r="AB2439" s="228" t="str">
        <f t="shared" si="340"/>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39"/>
        <v>0</v>
      </c>
      <c r="AB2440" s="228" t="str">
        <f t="shared" si="340"/>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39"/>
        <v>0</v>
      </c>
      <c r="AB2441" s="228" t="str">
        <f t="shared" si="340"/>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39"/>
        <v>0</v>
      </c>
      <c r="AB2442" s="228" t="str">
        <f t="shared" si="340"/>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39"/>
        <v>0</v>
      </c>
      <c r="AB2443" s="228" t="str">
        <f t="shared" si="340"/>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39"/>
        <v>0</v>
      </c>
      <c r="AB2444" s="228" t="str">
        <f t="shared" si="340"/>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39"/>
        <v>0</v>
      </c>
      <c r="AB2445" s="228" t="str">
        <f t="shared" si="340"/>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39"/>
        <v>0</v>
      </c>
      <c r="AB2446" s="228" t="str">
        <f t="shared" si="340"/>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39"/>
        <v>0</v>
      </c>
      <c r="AB2447" s="228" t="str">
        <f t="shared" si="340"/>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39"/>
        <v>0</v>
      </c>
      <c r="AB2448" s="228" t="str">
        <f t="shared" si="340"/>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39"/>
        <v>0</v>
      </c>
      <c r="AB2449" s="228" t="str">
        <f t="shared" si="340"/>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39"/>
        <v>0</v>
      </c>
      <c r="AB2450" s="228" t="str">
        <f t="shared" si="340"/>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3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39"/>
        <v>0</v>
      </c>
      <c r="AB2451" s="228" t="str">
        <f t="shared" si="340"/>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8"/>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39"/>
        <v>0</v>
      </c>
      <c r="AB2452" s="228" t="str">
        <f t="shared" si="340"/>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8"/>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39"/>
        <v>0</v>
      </c>
      <c r="AB2453" s="228" t="str">
        <f t="shared" si="340"/>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39"/>
        <v>0</v>
      </c>
      <c r="AB2454" s="228" t="str">
        <f t="shared" si="340"/>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39"/>
        <v>0</v>
      </c>
      <c r="AB2455" s="228" t="str">
        <f t="shared" si="340"/>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39"/>
        <v>0</v>
      </c>
      <c r="AB2456" s="228" t="str">
        <f t="shared" si="340"/>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39"/>
        <v>0</v>
      </c>
      <c r="AB2457" s="228" t="str">
        <f t="shared" si="340"/>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39"/>
        <v>0</v>
      </c>
      <c r="AB2458" s="228" t="str">
        <f t="shared" si="340"/>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39"/>
        <v>0</v>
      </c>
      <c r="AB2459" s="228" t="str">
        <f t="shared" si="340"/>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1">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2">IF(AND(C2460="Smelter not listed",OR(LEN(D2460)=0,LEN(E2460)=0)),1,0)</f>
        <v>0</v>
      </c>
      <c r="AB2460" s="228" t="str">
        <f t="shared" ref="AB2460:AB2490" si="343">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1"/>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2"/>
        <v>0</v>
      </c>
      <c r="AB2461" s="228" t="str">
        <f t="shared" si="343"/>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1"/>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2"/>
        <v>0</v>
      </c>
      <c r="AB2462" s="228" t="str">
        <f t="shared" si="343"/>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1"/>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2"/>
        <v>0</v>
      </c>
      <c r="AB2463" s="228" t="str">
        <f t="shared" si="343"/>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1"/>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2"/>
        <v>0</v>
      </c>
      <c r="AB2464" s="228" t="str">
        <f t="shared" si="343"/>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1"/>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2"/>
        <v>0</v>
      </c>
      <c r="AB2465" s="228" t="str">
        <f t="shared" si="343"/>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1"/>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2"/>
        <v>0</v>
      </c>
      <c r="AB2466" s="228" t="str">
        <f t="shared" si="343"/>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2"/>
        <v>0</v>
      </c>
      <c r="AB2467" s="228" t="str">
        <f t="shared" si="343"/>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2"/>
        <v>0</v>
      </c>
      <c r="AB2468" s="228" t="str">
        <f t="shared" si="343"/>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2"/>
        <v>0</v>
      </c>
      <c r="AB2469" s="228" t="str">
        <f t="shared" si="343"/>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2"/>
        <v>0</v>
      </c>
      <c r="AB2470" s="228" t="str">
        <f t="shared" si="343"/>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2"/>
        <v>0</v>
      </c>
      <c r="AB2471" s="228" t="str">
        <f t="shared" si="343"/>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2"/>
        <v>0</v>
      </c>
      <c r="AB2472" s="228" t="str">
        <f t="shared" si="343"/>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2"/>
        <v>0</v>
      </c>
      <c r="AB2473" s="228" t="str">
        <f t="shared" si="343"/>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2"/>
        <v>0</v>
      </c>
      <c r="AB2474" s="228" t="str">
        <f t="shared" si="343"/>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2"/>
        <v>0</v>
      </c>
      <c r="AB2475" s="228" t="str">
        <f t="shared" si="343"/>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2"/>
        <v>0</v>
      </c>
      <c r="AB2476" s="228" t="str">
        <f t="shared" si="343"/>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2"/>
        <v>0</v>
      </c>
      <c r="AB2477" s="228" t="str">
        <f t="shared" si="343"/>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2"/>
        <v>0</v>
      </c>
      <c r="AB2478" s="228" t="str">
        <f t="shared" si="343"/>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2"/>
        <v>0</v>
      </c>
      <c r="AB2479" s="228" t="str">
        <f t="shared" si="343"/>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2"/>
        <v>0</v>
      </c>
      <c r="AB2480" s="228" t="str">
        <f t="shared" si="343"/>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2"/>
        <v>0</v>
      </c>
      <c r="AB2481" s="228" t="str">
        <f t="shared" si="343"/>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2"/>
        <v>0</v>
      </c>
      <c r="AB2482" s="228" t="str">
        <f t="shared" si="343"/>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2"/>
        <v>0</v>
      </c>
      <c r="AB2483" s="228" t="str">
        <f t="shared" si="343"/>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2"/>
        <v>0</v>
      </c>
      <c r="AB2484" s="228" t="str">
        <f t="shared" si="343"/>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2"/>
        <v>0</v>
      </c>
      <c r="AB2485" s="228" t="str">
        <f t="shared" si="343"/>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2"/>
        <v>0</v>
      </c>
      <c r="AB2486" s="228" t="str">
        <f t="shared" si="343"/>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2"/>
        <v>0</v>
      </c>
      <c r="AB2487" s="228" t="str">
        <f t="shared" si="343"/>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2"/>
        <v>0</v>
      </c>
      <c r="AB2488" s="228" t="str">
        <f t="shared" si="343"/>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2"/>
        <v>0</v>
      </c>
      <c r="AB2489" s="228" t="str">
        <f t="shared" si="343"/>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2"/>
        <v>0</v>
      </c>
      <c r="AB2490" s="228" t="str">
        <f t="shared" si="343"/>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4">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2"/>
        <v>0</v>
      </c>
      <c r="AB2491" s="228" t="str">
        <f t="shared" ref="AB2491" si="345">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2"/>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6">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47">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47"/>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47"/>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47"/>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47"/>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47"/>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47"/>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47"/>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47"/>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47"/>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47"/>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9E47457-1F94-4BEE-832F-59DB9C25FFCD}"/>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DATA MODUL AG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Stephan Pfeifer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SPfeifer@data-modul.com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+49 7934 101 276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Nina Kössel</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Nkoessel@data-modul.com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68D0DB3-3CA8-4A44-A788-BDE79777761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F8CCE0B-3521-4E5A-8630-609D692877F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Helena Vurbic</cp:lastModifiedBy>
  <cp:lastPrinted>2015-04-21T20:47:43Z</cp:lastPrinted>
  <dcterms:created xsi:type="dcterms:W3CDTF">2010-06-21T21:00:23Z</dcterms:created>
  <dcterms:modified xsi:type="dcterms:W3CDTF">2025-05-12T06:56:46Z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